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330"/>
  </bookViews>
  <sheets>
    <sheet name="INSTRUCCIONES" sheetId="6" r:id="rId1"/>
    <sheet name="PRIMER MUESTREO" sheetId="1" r:id="rId2"/>
    <sheet name="SEGUNDO MUESTREO" sheetId="5" r:id="rId3"/>
    <sheet name="TABLA REGISTROS PESOS" sheetId="3" r:id="rId4"/>
  </sheets>
  <definedNames>
    <definedName name="CRIT._ACEPTACIÓN_1">'PRIMER MUESTREO'!$H$16</definedName>
    <definedName name="CRIT._ACEPTACIÓN_2">'PRIMER MUESTREO'!$I$16</definedName>
    <definedName name="CRIT._ACEPTACIÓN_3">'PRIMER MUESTREO'!$J$16</definedName>
    <definedName name="CRIT._RECHAZO_1">'PRIMER MUESTREO'!$H$17</definedName>
    <definedName name="CRIT._RECHAZO_2">'PRIMER MUESTREO'!$I$17</definedName>
    <definedName name="CRIT._RECHAZO_3">'PRIMER MUESTREO'!$J$17</definedName>
    <definedName name="Error_max">'SEGUNDO MUESTREO'!$H$13</definedName>
    <definedName name="ERROR_MÁXIMO">'PRIMER MUESTREO'!$H$13</definedName>
    <definedName name="Qn">'PRIMER MUESTREO'!$E$4</definedName>
    <definedName name="Qn_1">'PRIMER MUESTREO'!$H$11</definedName>
    <definedName name="Qn_2">'SEGUNDO MUESTREO'!$E$4</definedName>
    <definedName name="T">'PRIMER MUESTREO'!$E$1</definedName>
  </definedNames>
  <calcPr calcId="162913"/>
</workbook>
</file>

<file path=xl/calcChain.xml><?xml version="1.0" encoding="utf-8"?>
<calcChain xmlns="http://schemas.openxmlformats.org/spreadsheetml/2006/main">
  <c r="E1" i="5" l="1"/>
  <c r="E4" i="5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9" i="1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10" i="5"/>
  <c r="C9" i="5"/>
  <c r="H28" i="5" l="1"/>
  <c r="H27" i="5"/>
  <c r="H26" i="5"/>
  <c r="H25" i="5"/>
  <c r="H24" i="5"/>
  <c r="H23" i="5"/>
  <c r="H11" i="5"/>
  <c r="H10" i="5"/>
  <c r="H9" i="5"/>
  <c r="F2" i="1" l="1"/>
  <c r="E2" i="1"/>
  <c r="H10" i="1"/>
  <c r="H9" i="1"/>
  <c r="H11" i="1" l="1"/>
  <c r="H22" i="5" s="1"/>
  <c r="H13" i="5"/>
  <c r="D59" i="5" l="1"/>
  <c r="E59" i="5" s="1"/>
  <c r="D79" i="5"/>
  <c r="E79" i="5" s="1"/>
  <c r="D49" i="5"/>
  <c r="E49" i="5" s="1"/>
  <c r="D66" i="5"/>
  <c r="E66" i="5" s="1"/>
  <c r="D76" i="5"/>
  <c r="E76" i="5" s="1"/>
  <c r="D17" i="5"/>
  <c r="E17" i="5" s="1"/>
  <c r="D22" i="5"/>
  <c r="E22" i="5" s="1"/>
  <c r="D60" i="5"/>
  <c r="E60" i="5" s="1"/>
  <c r="D44" i="5"/>
  <c r="E44" i="5" s="1"/>
  <c r="D50" i="5"/>
  <c r="E50" i="5" s="1"/>
  <c r="D81" i="5"/>
  <c r="E81" i="5" s="1"/>
  <c r="D54" i="5"/>
  <c r="E54" i="5" s="1"/>
  <c r="D31" i="5"/>
  <c r="E31" i="5" s="1"/>
  <c r="D23" i="5"/>
  <c r="E23" i="5" s="1"/>
  <c r="D27" i="5"/>
  <c r="E27" i="5" s="1"/>
  <c r="D34" i="5"/>
  <c r="E34" i="5" s="1"/>
  <c r="D45" i="5"/>
  <c r="E45" i="5" s="1"/>
  <c r="D72" i="5"/>
  <c r="E72" i="5" s="1"/>
  <c r="D16" i="5"/>
  <c r="E16" i="5" s="1"/>
  <c r="D85" i="5"/>
  <c r="E85" i="5" s="1"/>
  <c r="D56" i="5"/>
  <c r="E56" i="5" s="1"/>
  <c r="D86" i="5"/>
  <c r="E86" i="5" s="1"/>
  <c r="D42" i="5"/>
  <c r="E42" i="5" s="1"/>
  <c r="D77" i="5"/>
  <c r="E77" i="5" s="1"/>
  <c r="D12" i="5"/>
  <c r="E12" i="5" s="1"/>
  <c r="D24" i="5"/>
  <c r="E24" i="5" s="1"/>
  <c r="D74" i="5"/>
  <c r="E74" i="5" s="1"/>
  <c r="D68" i="5"/>
  <c r="E68" i="5" s="1"/>
  <c r="D39" i="5"/>
  <c r="E39" i="5" s="1"/>
  <c r="D69" i="5"/>
  <c r="E69" i="5" s="1"/>
  <c r="D75" i="5"/>
  <c r="E75" i="5" s="1"/>
  <c r="D80" i="5"/>
  <c r="E80" i="5" s="1"/>
  <c r="D51" i="5"/>
  <c r="E51" i="5" s="1"/>
  <c r="D41" i="5"/>
  <c r="E41" i="5" s="1"/>
  <c r="D10" i="5"/>
  <c r="E10" i="5" s="1"/>
  <c r="D28" i="5"/>
  <c r="E28" i="5" s="1"/>
  <c r="D13" i="5"/>
  <c r="E13" i="5" s="1"/>
  <c r="D84" i="5"/>
  <c r="E84" i="5" s="1"/>
  <c r="D46" i="5"/>
  <c r="E46" i="5" s="1"/>
  <c r="D58" i="5"/>
  <c r="E58" i="5" s="1"/>
  <c r="D88" i="5"/>
  <c r="E88" i="5" s="1"/>
  <c r="D15" i="5"/>
  <c r="E15" i="5" s="1"/>
  <c r="D29" i="5"/>
  <c r="E29" i="5" s="1"/>
  <c r="D25" i="5"/>
  <c r="E25" i="5" s="1"/>
  <c r="D61" i="5"/>
  <c r="E61" i="5" s="1"/>
  <c r="D70" i="5"/>
  <c r="E70" i="5" s="1"/>
  <c r="D47" i="5"/>
  <c r="E47" i="5" s="1"/>
  <c r="D64" i="5"/>
  <c r="E64" i="5" s="1"/>
  <c r="D30" i="5"/>
  <c r="E30" i="5" s="1"/>
  <c r="D36" i="5"/>
  <c r="E36" i="5" s="1"/>
  <c r="D14" i="5"/>
  <c r="E14" i="5" s="1"/>
  <c r="D38" i="5"/>
  <c r="E38" i="5" s="1"/>
  <c r="D82" i="5"/>
  <c r="E82" i="5" s="1"/>
  <c r="D73" i="5"/>
  <c r="E73" i="5" s="1"/>
  <c r="D65" i="5"/>
  <c r="E65" i="5" s="1"/>
  <c r="D37" i="5"/>
  <c r="E37" i="5" s="1"/>
  <c r="D19" i="5"/>
  <c r="E19" i="5" s="1"/>
  <c r="D26" i="5"/>
  <c r="E26" i="5" s="1"/>
  <c r="D87" i="5"/>
  <c r="E87" i="5" s="1"/>
  <c r="D71" i="5"/>
  <c r="E71" i="5" s="1"/>
  <c r="D62" i="5"/>
  <c r="E62" i="5" s="1"/>
  <c r="D57" i="5"/>
  <c r="E57" i="5" s="1"/>
  <c r="D20" i="5"/>
  <c r="E20" i="5" s="1"/>
  <c r="D32" i="5"/>
  <c r="E32" i="5" s="1"/>
  <c r="D43" i="5"/>
  <c r="E43" i="5" s="1"/>
  <c r="D83" i="5"/>
  <c r="E83" i="5" s="1"/>
  <c r="D63" i="5"/>
  <c r="E63" i="5" s="1"/>
  <c r="D53" i="5"/>
  <c r="E53" i="5" s="1"/>
  <c r="D18" i="5"/>
  <c r="E18" i="5" s="1"/>
  <c r="D21" i="5"/>
  <c r="E21" i="5" s="1"/>
  <c r="D55" i="5"/>
  <c r="E55" i="5" s="1"/>
  <c r="D48" i="5"/>
  <c r="E48" i="5" s="1"/>
  <c r="D78" i="5"/>
  <c r="E78" i="5" s="1"/>
  <c r="D35" i="5"/>
  <c r="E35" i="5" s="1"/>
  <c r="D33" i="5"/>
  <c r="E33" i="5" s="1"/>
  <c r="D67" i="5"/>
  <c r="E67" i="5" s="1"/>
  <c r="D52" i="5"/>
  <c r="E52" i="5" s="1"/>
  <c r="D40" i="5"/>
  <c r="E40" i="5" s="1"/>
  <c r="D11" i="5"/>
  <c r="E11" i="5" s="1"/>
  <c r="D9" i="5"/>
  <c r="E9" i="5" s="1"/>
  <c r="I9" i="1"/>
  <c r="I10" i="1"/>
  <c r="H25" i="1"/>
  <c r="H27" i="1"/>
  <c r="H24" i="1"/>
  <c r="H23" i="1"/>
  <c r="H28" i="1"/>
  <c r="H22" i="1"/>
  <c r="H26" i="1"/>
  <c r="G2" i="1"/>
  <c r="H13" i="1"/>
  <c r="D67" i="1" l="1"/>
  <c r="E67" i="1" s="1"/>
  <c r="D79" i="1"/>
  <c r="E79" i="1" s="1"/>
  <c r="D68" i="1"/>
  <c r="E68" i="1" s="1"/>
  <c r="D80" i="1"/>
  <c r="E80" i="1" s="1"/>
  <c r="D69" i="1"/>
  <c r="E69" i="1" s="1"/>
  <c r="D81" i="1"/>
  <c r="E81" i="1" s="1"/>
  <c r="D70" i="1"/>
  <c r="E70" i="1" s="1"/>
  <c r="D82" i="1"/>
  <c r="E82" i="1" s="1"/>
  <c r="D59" i="1"/>
  <c r="E59" i="1" s="1"/>
  <c r="D71" i="1"/>
  <c r="E71" i="1" s="1"/>
  <c r="D83" i="1"/>
  <c r="E83" i="1" s="1"/>
  <c r="D60" i="1"/>
  <c r="E60" i="1" s="1"/>
  <c r="D72" i="1"/>
  <c r="E72" i="1" s="1"/>
  <c r="D84" i="1"/>
  <c r="E84" i="1" s="1"/>
  <c r="D61" i="1"/>
  <c r="E61" i="1" s="1"/>
  <c r="D73" i="1"/>
  <c r="E73" i="1" s="1"/>
  <c r="D85" i="1"/>
  <c r="E85" i="1" s="1"/>
  <c r="D62" i="1"/>
  <c r="E62" i="1" s="1"/>
  <c r="D74" i="1"/>
  <c r="E74" i="1" s="1"/>
  <c r="D86" i="1"/>
  <c r="E86" i="1" s="1"/>
  <c r="D63" i="1"/>
  <c r="E63" i="1" s="1"/>
  <c r="D75" i="1"/>
  <c r="E75" i="1" s="1"/>
  <c r="D87" i="1"/>
  <c r="E87" i="1" s="1"/>
  <c r="D64" i="1"/>
  <c r="E64" i="1" s="1"/>
  <c r="D76" i="1"/>
  <c r="E76" i="1" s="1"/>
  <c r="D88" i="1"/>
  <c r="E88" i="1" s="1"/>
  <c r="D65" i="1"/>
  <c r="E65" i="1" s="1"/>
  <c r="D77" i="1"/>
  <c r="E77" i="1" s="1"/>
  <c r="D66" i="1"/>
  <c r="E66" i="1" s="1"/>
  <c r="D78" i="1"/>
  <c r="E78" i="1" s="1"/>
  <c r="D47" i="1"/>
  <c r="E47" i="1" s="1"/>
  <c r="D48" i="1"/>
  <c r="E48" i="1" s="1"/>
  <c r="D49" i="1"/>
  <c r="E49" i="1" s="1"/>
  <c r="D50" i="1"/>
  <c r="E50" i="1" s="1"/>
  <c r="D39" i="1"/>
  <c r="E39" i="1" s="1"/>
  <c r="D51" i="1"/>
  <c r="E51" i="1" s="1"/>
  <c r="D40" i="1"/>
  <c r="E40" i="1" s="1"/>
  <c r="D52" i="1"/>
  <c r="E52" i="1" s="1"/>
  <c r="D41" i="1"/>
  <c r="E41" i="1" s="1"/>
  <c r="D53" i="1"/>
  <c r="E53" i="1" s="1"/>
  <c r="D42" i="1"/>
  <c r="E42" i="1" s="1"/>
  <c r="D54" i="1"/>
  <c r="E54" i="1" s="1"/>
  <c r="D43" i="1"/>
  <c r="E43" i="1" s="1"/>
  <c r="D55" i="1"/>
  <c r="E55" i="1" s="1"/>
  <c r="D44" i="1"/>
  <c r="E44" i="1" s="1"/>
  <c r="D56" i="1"/>
  <c r="E56" i="1" s="1"/>
  <c r="D45" i="1"/>
  <c r="E45" i="1" s="1"/>
  <c r="D57" i="1"/>
  <c r="E57" i="1" s="1"/>
  <c r="D46" i="1"/>
  <c r="E46" i="1" s="1"/>
  <c r="D58" i="1"/>
  <c r="E58" i="1" s="1"/>
  <c r="C89" i="5"/>
  <c r="D22" i="1"/>
  <c r="E22" i="1" s="1"/>
  <c r="D34" i="1"/>
  <c r="E34" i="1" s="1"/>
  <c r="D23" i="1"/>
  <c r="E23" i="1" s="1"/>
  <c r="D35" i="1"/>
  <c r="E35" i="1" s="1"/>
  <c r="D12" i="1"/>
  <c r="E12" i="1" s="1"/>
  <c r="D24" i="1"/>
  <c r="E24" i="1" s="1"/>
  <c r="D36" i="1"/>
  <c r="E36" i="1" s="1"/>
  <c r="D13" i="1"/>
  <c r="E13" i="1" s="1"/>
  <c r="D25" i="1"/>
  <c r="E25" i="1" s="1"/>
  <c r="D37" i="1"/>
  <c r="E37" i="1" s="1"/>
  <c r="D14" i="1"/>
  <c r="E14" i="1" s="1"/>
  <c r="D26" i="1"/>
  <c r="E26" i="1" s="1"/>
  <c r="D38" i="1"/>
  <c r="E38" i="1" s="1"/>
  <c r="D15" i="1"/>
  <c r="E15" i="1" s="1"/>
  <c r="D27" i="1"/>
  <c r="E27" i="1" s="1"/>
  <c r="D16" i="1"/>
  <c r="E16" i="1" s="1"/>
  <c r="D28" i="1"/>
  <c r="E28" i="1" s="1"/>
  <c r="D17" i="1"/>
  <c r="E17" i="1" s="1"/>
  <c r="D29" i="1"/>
  <c r="E29" i="1" s="1"/>
  <c r="D18" i="1"/>
  <c r="E18" i="1" s="1"/>
  <c r="D30" i="1"/>
  <c r="E30" i="1" s="1"/>
  <c r="D19" i="1"/>
  <c r="E19" i="1" s="1"/>
  <c r="D31" i="1"/>
  <c r="E31" i="1" s="1"/>
  <c r="D20" i="1"/>
  <c r="E20" i="1" s="1"/>
  <c r="D32" i="1"/>
  <c r="E32" i="1" s="1"/>
  <c r="D21" i="1"/>
  <c r="E21" i="1" s="1"/>
  <c r="D33" i="1"/>
  <c r="E33" i="1" s="1"/>
  <c r="D11" i="1"/>
  <c r="E11" i="1" s="1"/>
  <c r="D10" i="1"/>
  <c r="E10" i="1" s="1"/>
  <c r="D9" i="1"/>
  <c r="E9" i="1" s="1"/>
  <c r="C89" i="1"/>
  <c r="C90" i="5" l="1"/>
  <c r="H34" i="1"/>
  <c r="E90" i="5"/>
  <c r="I37" i="5" s="1"/>
  <c r="I35" i="1"/>
  <c r="I34" i="1"/>
  <c r="I33" i="1"/>
  <c r="G33" i="1"/>
  <c r="H33" i="1"/>
  <c r="H35" i="1"/>
  <c r="G35" i="1"/>
  <c r="G34" i="1"/>
  <c r="E89" i="1"/>
  <c r="I37" i="1" s="1"/>
  <c r="E2" i="5" l="1"/>
  <c r="I10" i="5"/>
  <c r="H33" i="5"/>
  <c r="H35" i="5"/>
  <c r="G35" i="5"/>
  <c r="I33" i="5"/>
  <c r="I35" i="5"/>
  <c r="G33" i="5"/>
  <c r="G2" i="5"/>
  <c r="F2" i="5"/>
  <c r="I9" i="5"/>
</calcChain>
</file>

<file path=xl/sharedStrings.xml><?xml version="1.0" encoding="utf-8"?>
<sst xmlns="http://schemas.openxmlformats.org/spreadsheetml/2006/main" count="113" uniqueCount="61">
  <si>
    <t>TAMAÑO LOTE =</t>
  </si>
  <si>
    <t>SI EL LOTE CONSTA DE  MENOS DE 100 UDS. SE COMPROBARÁ TODO EL LOTE</t>
  </si>
  <si>
    <r>
      <rPr>
        <b/>
        <sz val="12"/>
        <color theme="1"/>
        <rFont val="Century Gothic"/>
      </rPr>
      <t xml:space="preserve">REQUISITO 1: </t>
    </r>
    <r>
      <rPr>
        <sz val="12"/>
        <color theme="1"/>
        <rFont val="Century Gothic"/>
      </rPr>
      <t xml:space="preserve">La media de las cantidades medidas no puede ser menor que la cantidad nominal según la fórmula incluida en el </t>
    </r>
    <r>
      <rPr>
        <b/>
        <sz val="12"/>
        <color theme="1"/>
        <rFont val="Century Gothic"/>
      </rPr>
      <t>REQUISITO 1</t>
    </r>
  </si>
  <si>
    <r>
      <rPr>
        <b/>
        <sz val="11"/>
        <color theme="1"/>
        <rFont val="Century Gothic"/>
      </rPr>
      <t>MUESTRAS 1</t>
    </r>
    <r>
      <rPr>
        <b/>
        <vertAlign val="superscript"/>
        <sz val="11"/>
        <color theme="1"/>
        <rFont val="Century Gothic"/>
      </rPr>
      <t>er</t>
    </r>
    <r>
      <rPr>
        <b/>
        <sz val="11"/>
        <color theme="1"/>
        <rFont val="Century Gothic"/>
      </rPr>
      <t xml:space="preserve"> MUESTREO =</t>
    </r>
  </si>
  <si>
    <r>
      <rPr>
        <b/>
        <sz val="12"/>
        <color theme="1"/>
        <rFont val="Century Gothic"/>
      </rPr>
      <t xml:space="preserve">REQUISITO 2: </t>
    </r>
    <r>
      <rPr>
        <sz val="12"/>
        <color theme="1"/>
        <rFont val="Century Gothic"/>
      </rPr>
      <t>La cantidad de envases con error por defecto superior al error máximo tolerado (</t>
    </r>
    <r>
      <rPr>
        <b/>
        <sz val="12"/>
        <color theme="1"/>
        <rFont val="Century Gothic"/>
      </rPr>
      <t>tabla 1</t>
    </r>
    <r>
      <rPr>
        <sz val="12"/>
        <color theme="1"/>
        <rFont val="Century Gothic"/>
      </rPr>
      <t xml:space="preserve">) no puede superar a los que indica la </t>
    </r>
    <r>
      <rPr>
        <b/>
        <sz val="12"/>
        <color theme="1"/>
        <rFont val="Century Gothic"/>
      </rPr>
      <t>tabla 2</t>
    </r>
    <r>
      <rPr>
        <sz val="12"/>
        <color theme="1"/>
        <rFont val="Century Gothic"/>
      </rPr>
      <t xml:space="preserve"> </t>
    </r>
  </si>
  <si>
    <t xml:space="preserve">UNIDAD </t>
  </si>
  <si>
    <t>PESO</t>
  </si>
  <si>
    <t>REQUISITO 1</t>
  </si>
  <si>
    <t>CRITERIO ACEPTACIÓN</t>
  </si>
  <si>
    <r>
      <rPr>
        <b/>
        <sz val="11"/>
        <color theme="1"/>
        <rFont val="MS Reference Sans Serif"/>
      </rPr>
      <t></t>
    </r>
    <r>
      <rPr>
        <b/>
        <sz val="11"/>
        <color theme="1"/>
        <rFont val="Calibri"/>
      </rPr>
      <t>≥</t>
    </r>
    <r>
      <rPr>
        <b/>
        <sz val="11"/>
        <color theme="1"/>
        <rFont val="Century Gothic"/>
      </rPr>
      <t>Q</t>
    </r>
    <r>
      <rPr>
        <b/>
        <vertAlign val="subscript"/>
        <sz val="11"/>
        <color theme="1"/>
        <rFont val="Century Gothic"/>
      </rPr>
      <t>n</t>
    </r>
    <r>
      <rPr>
        <b/>
        <sz val="11"/>
        <color theme="1"/>
        <rFont val="Century Gothic"/>
      </rPr>
      <t>-0,503*s</t>
    </r>
  </si>
  <si>
    <t>&gt;500 uds.</t>
  </si>
  <si>
    <t>s =</t>
  </si>
  <si>
    <r>
      <rPr>
        <b/>
        <sz val="11"/>
        <color theme="1"/>
        <rFont val="MS Reference Sans Serif"/>
      </rPr>
      <t></t>
    </r>
    <r>
      <rPr>
        <b/>
        <sz val="11"/>
        <color theme="1"/>
        <rFont val="Calibri"/>
      </rPr>
      <t>≥</t>
    </r>
    <r>
      <rPr>
        <b/>
        <sz val="11"/>
        <color theme="1"/>
        <rFont val="Century Gothic"/>
      </rPr>
      <t>Q</t>
    </r>
    <r>
      <rPr>
        <b/>
        <vertAlign val="subscript"/>
        <sz val="11"/>
        <color theme="1"/>
        <rFont val="Century Gothic"/>
      </rPr>
      <t>n</t>
    </r>
    <r>
      <rPr>
        <b/>
        <sz val="11"/>
        <color theme="1"/>
        <rFont val="Century Gothic"/>
      </rPr>
      <t>-0,379*s</t>
    </r>
  </si>
  <si>
    <t>100-500 uds.</t>
  </si>
  <si>
    <t>TABLA 1</t>
  </si>
  <si>
    <r>
      <rPr>
        <b/>
        <sz val="11"/>
        <color theme="1"/>
        <rFont val="Century Gothic"/>
      </rPr>
      <t>Q</t>
    </r>
    <r>
      <rPr>
        <b/>
        <vertAlign val="subscript"/>
        <sz val="11"/>
        <color theme="1"/>
        <rFont val="Century Gothic"/>
      </rPr>
      <t>n</t>
    </r>
    <r>
      <rPr>
        <b/>
        <sz val="11"/>
        <color theme="1"/>
        <rFont val="Century Gothic"/>
      </rPr>
      <t xml:space="preserve"> = </t>
    </r>
  </si>
  <si>
    <t xml:space="preserve">ERROR MÁXIMO = </t>
  </si>
  <si>
    <t>100-500</t>
  </si>
  <si>
    <t>501-3200</t>
  </si>
  <si>
    <t>&gt;3200</t>
  </si>
  <si>
    <t>CRIT. ACEPTACIÓN =</t>
  </si>
  <si>
    <t>CRIT. RECHAZO =</t>
  </si>
  <si>
    <t>TABLA 2</t>
  </si>
  <si>
    <t>REQUISITO 2</t>
  </si>
  <si>
    <t>CRIT. ACEPTACIÓN (ACUMULADO)</t>
  </si>
  <si>
    <t>CRIT. RECHAZO (ACUMULADO)</t>
  </si>
  <si>
    <t>PESO NOMINAL (g)</t>
  </si>
  <si>
    <t>Nº LOTE</t>
  </si>
  <si>
    <t>PESO MíNIMO    (g)</t>
  </si>
  <si>
    <t>PESO MÁXIMO   (g)</t>
  </si>
  <si>
    <t>Nº MUESTRAS</t>
  </si>
  <si>
    <t>PESO (g)</t>
  </si>
  <si>
    <t>OPERARIO</t>
  </si>
  <si>
    <t>Anexo 1  Control Contenido Efectivo Envases</t>
  </si>
  <si>
    <r>
      <rPr>
        <b/>
        <sz val="11"/>
        <color theme="1"/>
        <rFont val="MS Reference Sans Serif"/>
        <family val="2"/>
      </rPr>
      <t></t>
    </r>
    <r>
      <rPr>
        <b/>
        <sz val="11"/>
        <color theme="1"/>
        <rFont val="Arimo"/>
      </rPr>
      <t xml:space="preserve"> =</t>
    </r>
  </si>
  <si>
    <r>
      <t xml:space="preserve">REQUISITO 3: </t>
    </r>
    <r>
      <rPr>
        <sz val="12"/>
        <color theme="1"/>
        <rFont val="Century Gothic"/>
      </rPr>
      <t xml:space="preserve">Ningún envase puede tener un error por defecto superior al doble del error máximo permitido indicado en la </t>
    </r>
    <r>
      <rPr>
        <b/>
        <sz val="12"/>
        <color theme="1"/>
        <rFont val="Century Gothic"/>
      </rPr>
      <t>tabla 1</t>
    </r>
  </si>
  <si>
    <r>
      <t>CANTIDAD NOMINAL (Q</t>
    </r>
    <r>
      <rPr>
        <b/>
        <vertAlign val="subscript"/>
        <sz val="11"/>
        <color theme="1"/>
        <rFont val="Century Gothic"/>
      </rPr>
      <t>n</t>
    </r>
    <r>
      <rPr>
        <b/>
        <sz val="11"/>
        <color theme="1"/>
        <rFont val="Century Gothic"/>
      </rPr>
      <t>) =</t>
    </r>
  </si>
  <si>
    <t>ERROR POR DEFECTO</t>
  </si>
  <si>
    <t xml:space="preserve">REQUISITO 3 </t>
  </si>
  <si>
    <t>RESULTADO</t>
  </si>
  <si>
    <t>RECUENTO</t>
  </si>
  <si>
    <t>ERRORES MÁXIMOS POR DEFECTO TOLERADOS</t>
  </si>
  <si>
    <t>Cantidad (g o ml)</t>
  </si>
  <si>
    <t>51-100</t>
  </si>
  <si>
    <t>5-50</t>
  </si>
  <si>
    <t>101-200</t>
  </si>
  <si>
    <t>201-300</t>
  </si>
  <si>
    <t>301-500</t>
  </si>
  <si>
    <t>501-1000</t>
  </si>
  <si>
    <t>1001-10000</t>
  </si>
  <si>
    <t>Error (g o ml)</t>
  </si>
  <si>
    <t>REQ. 3:</t>
  </si>
  <si>
    <t>REQ. 2:</t>
  </si>
  <si>
    <t>INSTRUCCIONES</t>
  </si>
  <si>
    <t>1. Introducir el número de unidades que integran el lote en la casilla "Tamaño lote".</t>
  </si>
  <si>
    <t>2. Introducir el peso nominal en la casilla "Cantidad nominal".</t>
  </si>
  <si>
    <t>4. Si se hace digitalmente, introducir los datos en la hoja excel directamente en la columna "Peso" de la hoja "Primer muestreo"</t>
  </si>
  <si>
    <t>5. La hoja devuelve el resultado de las tres reglas. Si todas están aceptadas el proceso termina aquí.</t>
  </si>
  <si>
    <t>6. Si se incumple alguno de los requisitos rechazar el lote.</t>
  </si>
  <si>
    <t>7. Si se cumplen los requisitos 1 y 3 y para el requisito 2 se obtiene "REVISAR", se realizará un segundo muestreo del mismo tamaño que el primero y se comprobará el cumplimiento de las tres reglas. Si se incumple alguna se rechazará el lote.</t>
  </si>
  <si>
    <t>3. Si se apuntan los pesos manualmente, imprimir la "Tabla de registro de pesos y rellenar las pesadas realizadas.  Introducir los datos de pesada en la columna "Peso" de la hoja "Primer muestreo".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</si>
</sst>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</font>
    <font>
      <sz val="11"/>
      <name val="Calibri"/>
    </font>
    <font>
      <sz val="11"/>
      <color theme="1"/>
      <name val="Century Gothic"/>
    </font>
    <font>
      <b/>
      <sz val="12"/>
      <color theme="1"/>
      <name val="Century Gothic"/>
    </font>
    <font>
      <sz val="11"/>
      <color theme="1"/>
      <name val="Calibri"/>
    </font>
    <font>
      <b/>
      <sz val="11"/>
      <color theme="1"/>
      <name val="Arimo"/>
    </font>
    <font>
      <b/>
      <sz val="11"/>
      <color theme="1"/>
      <name val="Calibri"/>
    </font>
    <font>
      <b/>
      <sz val="13"/>
      <color theme="1"/>
      <name val="Calibri"/>
    </font>
    <font>
      <b/>
      <sz val="12"/>
      <color theme="1"/>
      <name val="Calibri"/>
    </font>
    <font>
      <sz val="12"/>
      <color theme="1"/>
      <name val="Century Gothic"/>
    </font>
    <font>
      <b/>
      <vertAlign val="superscript"/>
      <sz val="11"/>
      <color theme="1"/>
      <name val="Century Gothic"/>
    </font>
    <font>
      <b/>
      <vertAlign val="subscript"/>
      <sz val="11"/>
      <color theme="1"/>
      <name val="Century Gothic"/>
    </font>
    <font>
      <b/>
      <sz val="11"/>
      <color theme="1"/>
      <name val="MS Reference Sans Serif"/>
    </font>
    <font>
      <b/>
      <sz val="11"/>
      <color theme="1"/>
      <name val="MS Reference Sans Serif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14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rgb="FFDEEAF6"/>
      </patternFill>
    </fill>
    <fill>
      <patternFill patternType="solid">
        <fgColor theme="4" tint="0.79998168889431442"/>
        <bgColor rgb="FFFEF2CB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2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7" xfId="0" applyFont="1" applyBorder="1"/>
    <xf numFmtId="0" fontId="10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/>
    <xf numFmtId="0" fontId="2" fillId="2" borderId="4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6" fillId="0" borderId="4" xfId="0" applyFont="1" applyBorder="1"/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3" borderId="14" xfId="0" applyFont="1" applyFill="1" applyBorder="1" applyProtection="1">
      <protection locked="0"/>
    </xf>
    <xf numFmtId="0" fontId="2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0" fillId="0" borderId="0" xfId="0" applyFont="1" applyAlignment="1" applyProtection="1"/>
    <xf numFmtId="0" fontId="2" fillId="4" borderId="24" xfId="0" applyFont="1" applyFill="1" applyBorder="1" applyAlignment="1" applyProtection="1">
      <alignment horizontal="center"/>
    </xf>
    <xf numFmtId="0" fontId="7" fillId="2" borderId="13" xfId="0" applyFont="1" applyFill="1" applyBorder="1" applyProtection="1"/>
    <xf numFmtId="1" fontId="4" fillId="2" borderId="13" xfId="0" applyNumberFormat="1" applyFont="1" applyFill="1" applyBorder="1" applyAlignment="1" applyProtection="1">
      <alignment horizontal="center"/>
    </xf>
    <xf numFmtId="0" fontId="2" fillId="2" borderId="13" xfId="0" applyFont="1" applyFill="1" applyBorder="1" applyAlignment="1" applyProtection="1">
      <alignment horizontal="center"/>
    </xf>
    <xf numFmtId="0" fontId="2" fillId="2" borderId="13" xfId="0" applyFont="1" applyFill="1" applyBorder="1" applyProtection="1"/>
    <xf numFmtId="0" fontId="2" fillId="2" borderId="4" xfId="0" applyFont="1" applyFill="1" applyBorder="1" applyProtection="1"/>
    <xf numFmtId="164" fontId="4" fillId="2" borderId="4" xfId="0" applyNumberFormat="1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6" fillId="0" borderId="0" xfId="0" applyFont="1" applyProtection="1"/>
    <xf numFmtId="0" fontId="2" fillId="2" borderId="14" xfId="0" applyFont="1" applyFill="1" applyBorder="1" applyProtection="1"/>
    <xf numFmtId="0" fontId="1" fillId="5" borderId="22" xfId="0" applyFont="1" applyFill="1" applyBorder="1" applyAlignment="1" applyProtection="1"/>
    <xf numFmtId="1" fontId="4" fillId="2" borderId="4" xfId="0" applyNumberFormat="1" applyFont="1" applyFill="1" applyBorder="1" applyAlignment="1" applyProtection="1">
      <alignment horizontal="center"/>
    </xf>
    <xf numFmtId="0" fontId="17" fillId="4" borderId="23" xfId="0" applyFont="1" applyFill="1" applyBorder="1" applyAlignment="1" applyProtection="1">
      <alignment horizontal="center"/>
    </xf>
    <xf numFmtId="0" fontId="2" fillId="4" borderId="22" xfId="0" applyFont="1" applyFill="1" applyBorder="1" applyAlignment="1" applyProtection="1"/>
    <xf numFmtId="49" fontId="16" fillId="0" borderId="22" xfId="0" applyNumberFormat="1" applyFont="1" applyBorder="1" applyProtection="1"/>
    <xf numFmtId="164" fontId="16" fillId="0" borderId="22" xfId="0" applyNumberFormat="1" applyFont="1" applyBorder="1" applyAlignment="1" applyProtection="1">
      <alignment horizontal="center"/>
    </xf>
    <xf numFmtId="0" fontId="2" fillId="6" borderId="4" xfId="0" applyFont="1" applyFill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16" fillId="2" borderId="22" xfId="0" applyFont="1" applyFill="1" applyBorder="1" applyAlignment="1" applyProtection="1">
      <alignment horizontal="center"/>
    </xf>
    <xf numFmtId="0" fontId="17" fillId="5" borderId="26" xfId="0" applyFont="1" applyFill="1" applyBorder="1" applyAlignment="1" applyProtection="1">
      <alignment horizontal="center"/>
    </xf>
    <xf numFmtId="0" fontId="4" fillId="7" borderId="10" xfId="0" applyFont="1" applyFill="1" applyBorder="1" applyProtection="1"/>
    <xf numFmtId="0" fontId="4" fillId="7" borderId="5" xfId="0" applyFont="1" applyFill="1" applyBorder="1" applyProtection="1"/>
    <xf numFmtId="1" fontId="4" fillId="2" borderId="26" xfId="0" applyNumberFormat="1" applyFont="1" applyFill="1" applyBorder="1" applyAlignment="1" applyProtection="1">
      <alignment horizontal="center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vertical="center"/>
    </xf>
    <xf numFmtId="164" fontId="16" fillId="5" borderId="22" xfId="0" applyNumberFormat="1" applyFont="1" applyFill="1" applyBorder="1" applyAlignment="1" applyProtection="1"/>
    <xf numFmtId="0" fontId="17" fillId="0" borderId="0" xfId="0" applyFont="1" applyAlignment="1" applyProtection="1">
      <alignment horizontal="center"/>
      <protection locked="0"/>
    </xf>
    <xf numFmtId="0" fontId="2" fillId="8" borderId="4" xfId="0" applyFont="1" applyFill="1" applyBorder="1" applyAlignment="1" applyProtection="1">
      <alignment horizontal="center"/>
    </xf>
    <xf numFmtId="0" fontId="16" fillId="0" borderId="0" xfId="0" applyFont="1" applyAlignment="1"/>
    <xf numFmtId="0" fontId="2" fillId="2" borderId="14" xfId="0" applyFont="1" applyFill="1" applyBorder="1" applyAlignment="1">
      <alignment horizontal="center" vertical="center"/>
    </xf>
    <xf numFmtId="0" fontId="6" fillId="0" borderId="13" xfId="0" applyFont="1" applyBorder="1"/>
    <xf numFmtId="0" fontId="2" fillId="2" borderId="22" xfId="0" applyFont="1" applyFill="1" applyBorder="1" applyAlignment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Fill="1" applyBorder="1" applyProtection="1">
      <protection locked="0"/>
    </xf>
    <xf numFmtId="1" fontId="4" fillId="0" borderId="0" xfId="0" applyNumberFormat="1" applyFont="1" applyFill="1" applyBorder="1" applyAlignment="1" applyProtection="1">
      <alignment horizontal="center"/>
    </xf>
    <xf numFmtId="1" fontId="4" fillId="2" borderId="40" xfId="0" applyNumberFormat="1" applyFont="1" applyFill="1" applyBorder="1" applyAlignment="1" applyProtection="1">
      <alignment horizontal="center"/>
    </xf>
    <xf numFmtId="0" fontId="4" fillId="7" borderId="22" xfId="0" applyFont="1" applyFill="1" applyBorder="1" applyProtection="1"/>
    <xf numFmtId="0" fontId="2" fillId="0" borderId="0" xfId="0" applyFont="1" applyFill="1" applyBorder="1" applyProtection="1">
      <protection locked="0"/>
    </xf>
    <xf numFmtId="1" fontId="4" fillId="7" borderId="4" xfId="0" applyNumberFormat="1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2" borderId="14" xfId="0" applyFont="1" applyFill="1" applyBorder="1" applyAlignment="1" applyProtection="1">
      <alignment horizontal="center"/>
    </xf>
    <xf numFmtId="0" fontId="2" fillId="0" borderId="0" xfId="0" applyFont="1" applyProtection="1"/>
    <xf numFmtId="164" fontId="4" fillId="0" borderId="0" xfId="0" applyNumberFormat="1" applyFont="1" applyAlignment="1" applyProtection="1">
      <alignment horizontal="center"/>
    </xf>
    <xf numFmtId="1" fontId="4" fillId="3" borderId="26" xfId="0" applyNumberFormat="1" applyFont="1" applyFill="1" applyBorder="1" applyAlignment="1" applyProtection="1">
      <alignment horizontal="center"/>
      <protection locked="0"/>
    </xf>
    <xf numFmtId="0" fontId="19" fillId="5" borderId="41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left" vertical="center" wrapText="1"/>
    </xf>
    <xf numFmtId="0" fontId="19" fillId="5" borderId="51" xfId="0" applyFont="1" applyFill="1" applyBorder="1" applyAlignment="1">
      <alignment horizontal="left" vertical="center" wrapText="1"/>
    </xf>
    <xf numFmtId="0" fontId="19" fillId="5" borderId="52" xfId="0" applyFont="1" applyFill="1" applyBorder="1" applyAlignment="1">
      <alignment horizontal="left" vertical="center" wrapText="1"/>
    </xf>
    <xf numFmtId="0" fontId="19" fillId="5" borderId="53" xfId="0" applyFont="1" applyFill="1" applyBorder="1" applyAlignment="1">
      <alignment horizontal="left" vertical="center" wrapText="1"/>
    </xf>
    <xf numFmtId="0" fontId="19" fillId="5" borderId="54" xfId="0" applyFont="1" applyFill="1" applyBorder="1" applyAlignment="1">
      <alignment horizontal="left" vertical="center" wrapText="1"/>
    </xf>
    <xf numFmtId="0" fontId="19" fillId="5" borderId="55" xfId="0" applyFont="1" applyFill="1" applyBorder="1" applyAlignment="1">
      <alignment horizontal="center"/>
    </xf>
    <xf numFmtId="0" fontId="19" fillId="5" borderId="56" xfId="0" applyFont="1" applyFill="1" applyBorder="1" applyAlignment="1">
      <alignment horizontal="center"/>
    </xf>
    <xf numFmtId="0" fontId="19" fillId="5" borderId="57" xfId="0" applyFont="1" applyFill="1" applyBorder="1" applyAlignment="1">
      <alignment horizontal="center"/>
    </xf>
    <xf numFmtId="0" fontId="2" fillId="2" borderId="55" xfId="0" applyFont="1" applyFill="1" applyBorder="1" applyAlignment="1" applyProtection="1">
      <alignment horizontal="center"/>
    </xf>
    <xf numFmtId="0" fontId="3" fillId="0" borderId="56" xfId="0" applyFont="1" applyBorder="1" applyProtection="1"/>
    <xf numFmtId="0" fontId="3" fillId="0" borderId="57" xfId="0" applyFont="1" applyBorder="1" applyProtection="1"/>
    <xf numFmtId="0" fontId="5" fillId="0" borderId="42" xfId="0" applyFont="1" applyBorder="1" applyAlignment="1" applyProtection="1">
      <alignment horizontal="left" vertical="center" wrapText="1"/>
    </xf>
    <xf numFmtId="0" fontId="0" fillId="0" borderId="43" xfId="0" applyFont="1" applyBorder="1" applyAlignment="1" applyProtection="1"/>
    <xf numFmtId="0" fontId="0" fillId="0" borderId="44" xfId="0" applyFont="1" applyBorder="1" applyAlignment="1" applyProtection="1"/>
    <xf numFmtId="0" fontId="0" fillId="0" borderId="45" xfId="0" applyFont="1" applyBorder="1" applyAlignment="1" applyProtection="1"/>
    <xf numFmtId="0" fontId="0" fillId="0" borderId="46" xfId="0" applyFont="1" applyBorder="1" applyAlignment="1" applyProtection="1"/>
    <xf numFmtId="0" fontId="0" fillId="0" borderId="47" xfId="0" applyFont="1" applyBorder="1" applyAlignment="1" applyProtection="1"/>
    <xf numFmtId="0" fontId="4" fillId="2" borderId="58" xfId="0" applyFont="1" applyFill="1" applyBorder="1" applyAlignment="1" applyProtection="1">
      <alignment horizontal="center" vertical="center"/>
    </xf>
    <xf numFmtId="0" fontId="3" fillId="0" borderId="40" xfId="0" applyFont="1" applyBorder="1" applyProtection="1"/>
    <xf numFmtId="0" fontId="2" fillId="2" borderId="48" xfId="0" applyFont="1" applyFill="1" applyBorder="1" applyAlignment="1" applyProtection="1">
      <alignment horizontal="center" vertical="center"/>
    </xf>
    <xf numFmtId="0" fontId="3" fillId="0" borderId="49" xfId="0" applyFont="1" applyBorder="1" applyProtection="1"/>
    <xf numFmtId="0" fontId="3" fillId="0" borderId="50" xfId="0" applyFont="1" applyBorder="1" applyProtection="1"/>
    <xf numFmtId="0" fontId="3" fillId="0" borderId="52" xfId="0" applyFont="1" applyBorder="1" applyProtection="1"/>
    <xf numFmtId="0" fontId="3" fillId="0" borderId="53" xfId="0" applyFont="1" applyBorder="1" applyProtection="1"/>
    <xf numFmtId="0" fontId="3" fillId="0" borderId="54" xfId="0" applyFont="1" applyBorder="1" applyProtection="1"/>
    <xf numFmtId="0" fontId="2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2" fillId="6" borderId="1" xfId="0" applyFont="1" applyFill="1" applyBorder="1" applyAlignment="1" applyProtection="1">
      <alignment horizontal="center"/>
    </xf>
    <xf numFmtId="0" fontId="3" fillId="4" borderId="15" xfId="0" applyFont="1" applyFill="1" applyBorder="1" applyProtection="1"/>
    <xf numFmtId="0" fontId="2" fillId="4" borderId="23" xfId="0" applyFont="1" applyFill="1" applyBorder="1" applyAlignment="1" applyProtection="1">
      <alignment horizontal="center"/>
    </xf>
    <xf numFmtId="0" fontId="2" fillId="4" borderId="25" xfId="0" applyFont="1" applyFill="1" applyBorder="1" applyAlignment="1" applyProtection="1">
      <alignment horizontal="center"/>
    </xf>
    <xf numFmtId="0" fontId="2" fillId="4" borderId="24" xfId="0" applyFont="1" applyFill="1" applyBorder="1" applyAlignment="1" applyProtection="1">
      <alignment horizontal="center"/>
    </xf>
    <xf numFmtId="0" fontId="17" fillId="4" borderId="23" xfId="0" applyFont="1" applyFill="1" applyBorder="1" applyAlignment="1" applyProtection="1">
      <alignment horizontal="center"/>
    </xf>
    <xf numFmtId="0" fontId="17" fillId="4" borderId="25" xfId="0" applyFont="1" applyFill="1" applyBorder="1" applyAlignment="1" applyProtection="1">
      <alignment horizontal="center"/>
    </xf>
    <xf numFmtId="0" fontId="17" fillId="4" borderId="24" xfId="0" applyFont="1" applyFill="1" applyBorder="1" applyAlignment="1" applyProtection="1">
      <alignment horizontal="center"/>
    </xf>
    <xf numFmtId="164" fontId="16" fillId="0" borderId="22" xfId="0" applyNumberFormat="1" applyFont="1" applyBorder="1" applyAlignment="1" applyProtection="1">
      <alignment horizontal="center"/>
    </xf>
    <xf numFmtId="0" fontId="3" fillId="4" borderId="2" xfId="0" applyFont="1" applyFill="1" applyBorder="1" applyProtection="1"/>
    <xf numFmtId="0" fontId="3" fillId="4" borderId="3" xfId="0" applyFont="1" applyFill="1" applyBorder="1" applyProtection="1"/>
    <xf numFmtId="1" fontId="4" fillId="3" borderId="29" xfId="0" applyNumberFormat="1" applyFont="1" applyFill="1" applyBorder="1" applyAlignment="1" applyProtection="1">
      <alignment horizontal="center"/>
      <protection locked="0"/>
    </xf>
    <xf numFmtId="0" fontId="18" fillId="5" borderId="48" xfId="0" applyFont="1" applyFill="1" applyBorder="1" applyAlignment="1" applyProtection="1">
      <alignment horizontal="center" vertical="center" wrapText="1"/>
    </xf>
    <xf numFmtId="0" fontId="18" fillId="5" borderId="49" xfId="0" applyFont="1" applyFill="1" applyBorder="1" applyAlignment="1" applyProtection="1">
      <alignment horizontal="center" vertical="center" wrapText="1"/>
    </xf>
    <xf numFmtId="0" fontId="18" fillId="5" borderId="50" xfId="0" applyFont="1" applyFill="1" applyBorder="1" applyAlignment="1" applyProtection="1">
      <alignment horizontal="center" vertical="center" wrapText="1"/>
    </xf>
    <xf numFmtId="0" fontId="18" fillId="5" borderId="0" xfId="0" applyFont="1" applyFill="1" applyBorder="1" applyAlignment="1" applyProtection="1">
      <alignment horizontal="center" vertical="center" wrapText="1"/>
    </xf>
    <xf numFmtId="0" fontId="18" fillId="5" borderId="51" xfId="0" applyFont="1" applyFill="1" applyBorder="1" applyAlignment="1" applyProtection="1">
      <alignment horizontal="center" vertical="center" wrapText="1"/>
    </xf>
    <xf numFmtId="0" fontId="18" fillId="5" borderId="53" xfId="0" applyFont="1" applyFill="1" applyBorder="1" applyAlignment="1" applyProtection="1">
      <alignment horizontal="center" vertical="center" wrapText="1"/>
    </xf>
    <xf numFmtId="0" fontId="18" fillId="5" borderId="54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center"/>
    </xf>
    <xf numFmtId="0" fontId="3" fillId="0" borderId="12" xfId="0" applyFont="1" applyBorder="1" applyProtection="1"/>
    <xf numFmtId="0" fontId="8" fillId="2" borderId="1" xfId="0" applyFont="1" applyFill="1" applyBorder="1" applyAlignment="1" applyProtection="1">
      <alignment horizontal="center"/>
    </xf>
    <xf numFmtId="0" fontId="3" fillId="0" borderId="3" xfId="0" applyFont="1" applyBorder="1" applyProtection="1"/>
    <xf numFmtId="0" fontId="2" fillId="2" borderId="9" xfId="0" applyFont="1" applyFill="1" applyBorder="1" applyAlignment="1" applyProtection="1">
      <alignment horizontal="center" vertical="center" wrapText="1"/>
    </xf>
    <xf numFmtId="0" fontId="3" fillId="0" borderId="13" xfId="0" applyFont="1" applyBorder="1" applyProtection="1"/>
    <xf numFmtId="0" fontId="17" fillId="4" borderId="35" xfId="0" applyFont="1" applyFill="1" applyBorder="1" applyAlignment="1" applyProtection="1">
      <alignment horizontal="center"/>
    </xf>
    <xf numFmtId="0" fontId="17" fillId="4" borderId="36" xfId="0" applyFont="1" applyFill="1" applyBorder="1" applyAlignment="1" applyProtection="1">
      <alignment horizontal="center"/>
    </xf>
    <xf numFmtId="0" fontId="17" fillId="4" borderId="37" xfId="0" applyFont="1" applyFill="1" applyBorder="1" applyAlignment="1" applyProtection="1">
      <alignment horizontal="center"/>
    </xf>
    <xf numFmtId="0" fontId="2" fillId="4" borderId="28" xfId="0" applyFont="1" applyFill="1" applyBorder="1" applyAlignment="1" applyProtection="1">
      <alignment horizontal="center"/>
    </xf>
    <xf numFmtId="0" fontId="2" fillId="4" borderId="29" xfId="0" applyFont="1" applyFill="1" applyBorder="1" applyAlignment="1" applyProtection="1">
      <alignment horizontal="center"/>
    </xf>
    <xf numFmtId="0" fontId="2" fillId="4" borderId="30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/>
    <xf numFmtId="0" fontId="8" fillId="2" borderId="38" xfId="0" applyFont="1" applyFill="1" applyBorder="1" applyAlignment="1" applyProtection="1">
      <alignment horizontal="center"/>
    </xf>
    <xf numFmtId="0" fontId="8" fillId="2" borderId="39" xfId="0" applyFont="1" applyFill="1" applyBorder="1" applyAlignment="1" applyProtection="1">
      <alignment horizontal="center"/>
    </xf>
    <xf numFmtId="0" fontId="8" fillId="2" borderId="14" xfId="0" applyFont="1" applyFill="1" applyBorder="1" applyAlignment="1" applyProtection="1">
      <alignment horizontal="center"/>
    </xf>
    <xf numFmtId="0" fontId="8" fillId="2" borderId="3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3" fillId="0" borderId="2" xfId="0" applyFont="1" applyBorder="1" applyProtection="1"/>
    <xf numFmtId="0" fontId="3" fillId="0" borderId="15" xfId="0" applyFont="1" applyBorder="1" applyProtection="1"/>
    <xf numFmtId="1" fontId="4" fillId="7" borderId="23" xfId="0" applyNumberFormat="1" applyFont="1" applyFill="1" applyBorder="1" applyAlignment="1" applyProtection="1">
      <alignment horizontal="center"/>
    </xf>
    <xf numFmtId="1" fontId="4" fillId="7" borderId="25" xfId="0" applyNumberFormat="1" applyFont="1" applyFill="1" applyBorder="1" applyAlignment="1" applyProtection="1">
      <alignment horizontal="center"/>
    </xf>
    <xf numFmtId="0" fontId="18" fillId="5" borderId="28" xfId="0" applyFont="1" applyFill="1" applyBorder="1" applyAlignment="1" applyProtection="1">
      <alignment horizontal="center" vertical="center" wrapText="1"/>
    </xf>
    <xf numFmtId="0" fontId="18" fillId="5" borderId="29" xfId="0" applyFont="1" applyFill="1" applyBorder="1" applyAlignment="1" applyProtection="1">
      <alignment horizontal="center" vertical="center" wrapText="1"/>
    </xf>
    <xf numFmtId="0" fontId="18" fillId="5" borderId="30" xfId="0" applyFont="1" applyFill="1" applyBorder="1" applyAlignment="1" applyProtection="1">
      <alignment horizontal="center" vertical="center" wrapText="1"/>
    </xf>
    <xf numFmtId="0" fontId="18" fillId="5" borderId="27" xfId="0" applyFont="1" applyFill="1" applyBorder="1" applyAlignment="1" applyProtection="1">
      <alignment horizontal="center" vertical="center" wrapText="1"/>
    </xf>
    <xf numFmtId="0" fontId="18" fillId="5" borderId="31" xfId="0" applyFont="1" applyFill="1" applyBorder="1" applyAlignment="1" applyProtection="1">
      <alignment horizontal="center" vertical="center" wrapText="1"/>
    </xf>
    <xf numFmtId="0" fontId="18" fillId="5" borderId="32" xfId="0" applyFont="1" applyFill="1" applyBorder="1" applyAlignment="1" applyProtection="1">
      <alignment horizontal="center" vertical="center" wrapText="1"/>
    </xf>
    <xf numFmtId="0" fontId="18" fillId="5" borderId="33" xfId="0" applyFont="1" applyFill="1" applyBorder="1" applyAlignment="1" applyProtection="1">
      <alignment horizontal="center" vertical="center" wrapText="1"/>
    </xf>
    <xf numFmtId="0" fontId="18" fillId="5" borderId="34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10" xfId="0" applyFont="1" applyBorder="1" applyProtection="1"/>
    <xf numFmtId="0" fontId="3" fillId="0" borderId="11" xfId="0" applyFont="1" applyBorder="1" applyProtection="1"/>
    <xf numFmtId="0" fontId="4" fillId="2" borderId="21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26"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18</xdr:row>
      <xdr:rowOff>190500</xdr:rowOff>
    </xdr:from>
    <xdr:ext cx="5600700" cy="1752600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7</xdr:row>
      <xdr:rowOff>171450</xdr:rowOff>
    </xdr:from>
    <xdr:ext cx="5638800" cy="21145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01625" y="1628775"/>
          <a:ext cx="5638800" cy="21145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47625</xdr:colOff>
      <xdr:row>7</xdr:row>
      <xdr:rowOff>171450</xdr:rowOff>
    </xdr:from>
    <xdr:ext cx="5638800" cy="21145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01625" y="1628775"/>
          <a:ext cx="5638800" cy="21145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123825</xdr:colOff>
      <xdr:row>19</xdr:row>
      <xdr:rowOff>38100</xdr:rowOff>
    </xdr:from>
    <xdr:to>
      <xdr:col>20</xdr:col>
      <xdr:colOff>73314</xdr:colOff>
      <xdr:row>28</xdr:row>
      <xdr:rowOff>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77825" y="4076700"/>
          <a:ext cx="5588289" cy="1771650"/>
        </a:xfrm>
        <a:prstGeom prst="rect">
          <a:avLst/>
        </a:prstGeom>
      </xdr:spPr>
    </xdr:pic>
    <xdr:clientData/>
  </xdr:twoCellAnchor>
  <xdr:twoCellAnchor editAs="oneCell">
    <xdr:from>
      <xdr:col>15</xdr:col>
      <xdr:colOff>638176</xdr:colOff>
      <xdr:row>28</xdr:row>
      <xdr:rowOff>57150</xdr:rowOff>
    </xdr:from>
    <xdr:to>
      <xdr:col>18</xdr:col>
      <xdr:colOff>238126</xdr:colOff>
      <xdr:row>30</xdr:row>
      <xdr:rowOff>57206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59051" y="5905500"/>
          <a:ext cx="1885950" cy="400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O19"/>
  <sheetViews>
    <sheetView tabSelected="1" workbookViewId="0">
      <selection activeCell="S11" sqref="S10:S11"/>
    </sheetView>
  </sheetViews>
  <sheetFormatPr baseColWidth="10" defaultRowHeight="16.5"/>
  <cols>
    <col min="1" max="16384" width="11.42578125" style="50"/>
  </cols>
  <sheetData>
    <row r="4" spans="5:15" ht="17.25" thickBot="1"/>
    <row r="5" spans="5:15" ht="19.5" thickBot="1">
      <c r="E5" s="73" t="s">
        <v>53</v>
      </c>
      <c r="F5" s="74"/>
      <c r="G5" s="74"/>
      <c r="H5" s="74"/>
      <c r="I5" s="74"/>
      <c r="J5" s="74"/>
      <c r="K5" s="74"/>
      <c r="L5" s="74"/>
      <c r="M5" s="74"/>
      <c r="N5" s="74"/>
      <c r="O5" s="75"/>
    </row>
    <row r="6" spans="5:15" ht="16.5" customHeight="1">
      <c r="E6" s="67" t="s">
        <v>54</v>
      </c>
      <c r="F6" s="68"/>
      <c r="G6" s="68"/>
      <c r="H6" s="68"/>
      <c r="I6" s="68"/>
      <c r="J6" s="68"/>
      <c r="K6" s="68"/>
      <c r="L6" s="68"/>
      <c r="M6" s="68"/>
      <c r="N6" s="68"/>
      <c r="O6" s="69"/>
    </row>
    <row r="7" spans="5:15" ht="9" customHeight="1">
      <c r="E7" s="67"/>
      <c r="F7" s="68"/>
      <c r="G7" s="68"/>
      <c r="H7" s="68"/>
      <c r="I7" s="68"/>
      <c r="J7" s="68"/>
      <c r="K7" s="68"/>
      <c r="L7" s="68"/>
      <c r="M7" s="68"/>
      <c r="N7" s="68"/>
      <c r="O7" s="69"/>
    </row>
    <row r="8" spans="5:15" ht="16.5" customHeight="1">
      <c r="E8" s="67" t="s">
        <v>55</v>
      </c>
      <c r="F8" s="68"/>
      <c r="G8" s="68"/>
      <c r="H8" s="68"/>
      <c r="I8" s="68"/>
      <c r="J8" s="68"/>
      <c r="K8" s="68"/>
      <c r="L8" s="68"/>
      <c r="M8" s="68"/>
      <c r="N8" s="68"/>
      <c r="O8" s="69"/>
    </row>
    <row r="9" spans="5:15" ht="13.5" customHeight="1">
      <c r="E9" s="67"/>
      <c r="F9" s="68"/>
      <c r="G9" s="68"/>
      <c r="H9" s="68"/>
      <c r="I9" s="68"/>
      <c r="J9" s="68"/>
      <c r="K9" s="68"/>
      <c r="L9" s="68"/>
      <c r="M9" s="68"/>
      <c r="N9" s="68"/>
      <c r="O9" s="69"/>
    </row>
    <row r="10" spans="5:15" ht="19.5" customHeight="1">
      <c r="E10" s="67" t="s">
        <v>60</v>
      </c>
      <c r="F10" s="68"/>
      <c r="G10" s="68"/>
      <c r="H10" s="68"/>
      <c r="I10" s="68"/>
      <c r="J10" s="68"/>
      <c r="K10" s="68"/>
      <c r="L10" s="68"/>
      <c r="M10" s="68"/>
      <c r="N10" s="68"/>
      <c r="O10" s="69"/>
    </row>
    <row r="11" spans="5:15" ht="42.75" customHeight="1">
      <c r="E11" s="67"/>
      <c r="F11" s="68"/>
      <c r="G11" s="68"/>
      <c r="H11" s="68"/>
      <c r="I11" s="68"/>
      <c r="J11" s="68"/>
      <c r="K11" s="68"/>
      <c r="L11" s="68"/>
      <c r="M11" s="68"/>
      <c r="N11" s="68"/>
      <c r="O11" s="69"/>
    </row>
    <row r="12" spans="5:15" ht="16.5" customHeight="1">
      <c r="E12" s="67" t="s">
        <v>56</v>
      </c>
      <c r="F12" s="68"/>
      <c r="G12" s="68"/>
      <c r="H12" s="68"/>
      <c r="I12" s="68"/>
      <c r="J12" s="68"/>
      <c r="K12" s="68"/>
      <c r="L12" s="68"/>
      <c r="M12" s="68"/>
      <c r="N12" s="68"/>
      <c r="O12" s="69"/>
    </row>
    <row r="13" spans="5:15" ht="26.25" customHeight="1">
      <c r="E13" s="67"/>
      <c r="F13" s="68"/>
      <c r="G13" s="68"/>
      <c r="H13" s="68"/>
      <c r="I13" s="68"/>
      <c r="J13" s="68"/>
      <c r="K13" s="68"/>
      <c r="L13" s="68"/>
      <c r="M13" s="68"/>
      <c r="N13" s="68"/>
      <c r="O13" s="69"/>
    </row>
    <row r="14" spans="5:15" ht="16.5" customHeight="1">
      <c r="E14" s="67" t="s">
        <v>57</v>
      </c>
      <c r="F14" s="68"/>
      <c r="G14" s="68"/>
      <c r="H14" s="68"/>
      <c r="I14" s="68"/>
      <c r="J14" s="68"/>
      <c r="K14" s="68"/>
      <c r="L14" s="68"/>
      <c r="M14" s="68"/>
      <c r="N14" s="68"/>
      <c r="O14" s="69"/>
    </row>
    <row r="15" spans="5:15" ht="24" customHeight="1">
      <c r="E15" s="67"/>
      <c r="F15" s="68"/>
      <c r="G15" s="68"/>
      <c r="H15" s="68"/>
      <c r="I15" s="68"/>
      <c r="J15" s="68"/>
      <c r="K15" s="68"/>
      <c r="L15" s="68"/>
      <c r="M15" s="68"/>
      <c r="N15" s="68"/>
      <c r="O15" s="69"/>
    </row>
    <row r="16" spans="5:15" ht="21.75" customHeight="1">
      <c r="E16" s="67" t="s">
        <v>58</v>
      </c>
      <c r="F16" s="68"/>
      <c r="G16" s="68"/>
      <c r="H16" s="68"/>
      <c r="I16" s="68"/>
      <c r="J16" s="68"/>
      <c r="K16" s="68"/>
      <c r="L16" s="68"/>
      <c r="M16" s="68"/>
      <c r="N16" s="68"/>
      <c r="O16" s="69"/>
    </row>
    <row r="17" spans="5:15" ht="9" customHeight="1">
      <c r="E17" s="67"/>
      <c r="F17" s="68"/>
      <c r="G17" s="68"/>
      <c r="H17" s="68"/>
      <c r="I17" s="68"/>
      <c r="J17" s="68"/>
      <c r="K17" s="68"/>
      <c r="L17" s="68"/>
      <c r="M17" s="68"/>
      <c r="N17" s="68"/>
      <c r="O17" s="69"/>
    </row>
    <row r="18" spans="5:15" ht="16.5" customHeight="1">
      <c r="E18" s="67" t="s">
        <v>59</v>
      </c>
      <c r="F18" s="68"/>
      <c r="G18" s="68"/>
      <c r="H18" s="68"/>
      <c r="I18" s="68"/>
      <c r="J18" s="68"/>
      <c r="K18" s="68"/>
      <c r="L18" s="68"/>
      <c r="M18" s="68"/>
      <c r="N18" s="68"/>
      <c r="O18" s="69"/>
    </row>
    <row r="19" spans="5:15" ht="47.25" customHeight="1" thickBot="1">
      <c r="E19" s="70"/>
      <c r="F19" s="71"/>
      <c r="G19" s="71"/>
      <c r="H19" s="71"/>
      <c r="I19" s="71"/>
      <c r="J19" s="71"/>
      <c r="K19" s="71"/>
      <c r="L19" s="71"/>
      <c r="M19" s="71"/>
      <c r="N19" s="71"/>
      <c r="O19" s="72"/>
    </row>
  </sheetData>
  <mergeCells count="8">
    <mergeCell ref="E5:O5"/>
    <mergeCell ref="E6:O7"/>
    <mergeCell ref="E8:O9"/>
    <mergeCell ref="E10:O11"/>
    <mergeCell ref="E12:O13"/>
    <mergeCell ref="E14:O15"/>
    <mergeCell ref="E16:O17"/>
    <mergeCell ref="E18:O1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9"/>
  <sheetViews>
    <sheetView workbookViewId="0">
      <selection activeCell="L28" sqref="L28"/>
    </sheetView>
  </sheetViews>
  <sheetFormatPr baseColWidth="10" defaultColWidth="14.42578125" defaultRowHeight="15" customHeight="1"/>
  <cols>
    <col min="1" max="2" width="11.42578125" style="14" customWidth="1"/>
    <col min="3" max="3" width="26.28515625" style="14" customWidth="1"/>
    <col min="4" max="4" width="14.28515625" style="14" customWidth="1"/>
    <col min="5" max="5" width="14.140625" style="14" customWidth="1"/>
    <col min="6" max="6" width="13.42578125" style="14" customWidth="1"/>
    <col min="7" max="7" width="22.42578125" style="14" customWidth="1"/>
    <col min="8" max="8" width="14.140625" style="14" customWidth="1"/>
    <col min="9" max="9" width="14.28515625" style="14" customWidth="1"/>
    <col min="10" max="10" width="14.5703125" style="14" customWidth="1"/>
    <col min="11" max="11" width="13" style="14" customWidth="1"/>
    <col min="12" max="12" width="13.42578125" style="14" customWidth="1"/>
    <col min="13" max="13" width="11.42578125" style="14" customWidth="1"/>
    <col min="14" max="14" width="13.5703125" style="14" customWidth="1"/>
    <col min="15" max="18" width="11.42578125" style="14" customWidth="1"/>
    <col min="19" max="19" width="13.85546875" style="14" customWidth="1"/>
    <col min="20" max="20" width="11.42578125" style="14" customWidth="1"/>
    <col min="21" max="27" width="10.7109375" style="14" customWidth="1"/>
    <col min="28" max="16384" width="14.42578125" style="14"/>
  </cols>
  <sheetData>
    <row r="1" spans="1:27" ht="18" customHeight="1" thickBot="1">
      <c r="A1" s="76" t="s">
        <v>0</v>
      </c>
      <c r="B1" s="77"/>
      <c r="C1" s="77"/>
      <c r="D1" s="78"/>
      <c r="E1" s="106"/>
      <c r="F1" s="106"/>
      <c r="G1" s="106"/>
      <c r="H1" s="107" t="s">
        <v>1</v>
      </c>
      <c r="I1" s="108"/>
      <c r="J1" s="109"/>
      <c r="K1" s="79" t="s">
        <v>2</v>
      </c>
      <c r="L1" s="80"/>
      <c r="M1" s="80"/>
      <c r="N1" s="80"/>
      <c r="O1" s="80"/>
      <c r="P1" s="80"/>
      <c r="Q1" s="80"/>
      <c r="R1" s="80"/>
      <c r="S1" s="81"/>
      <c r="T1" s="12"/>
      <c r="U1" s="13"/>
      <c r="V1" s="13"/>
      <c r="W1" s="13"/>
      <c r="X1" s="13"/>
      <c r="Y1" s="13"/>
      <c r="Z1" s="13"/>
      <c r="AA1" s="13"/>
    </row>
    <row r="2" spans="1:27" ht="18" customHeight="1" thickBot="1">
      <c r="A2" s="87" t="s">
        <v>3</v>
      </c>
      <c r="B2" s="88"/>
      <c r="C2" s="88"/>
      <c r="D2" s="89"/>
      <c r="E2" s="85" t="str">
        <f>IF(T="", "", IF(T&lt;100, VALUE(E1), IF(AND(E1&gt;99, E1&lt;501), "30", "")))</f>
        <v/>
      </c>
      <c r="F2" s="85" t="str">
        <f>IF(AND(E1&gt;500,E1&lt;3201),"50","")</f>
        <v/>
      </c>
      <c r="G2" s="85" t="str">
        <f>IF(E1&gt;3200,"80","")</f>
        <v/>
      </c>
      <c r="H2" s="110"/>
      <c r="I2" s="110"/>
      <c r="J2" s="111"/>
      <c r="K2" s="82"/>
      <c r="L2" s="83"/>
      <c r="M2" s="83"/>
      <c r="N2" s="83"/>
      <c r="O2" s="83"/>
      <c r="P2" s="83"/>
      <c r="Q2" s="83"/>
      <c r="R2" s="83"/>
      <c r="S2" s="84"/>
      <c r="T2" s="12"/>
      <c r="U2" s="13"/>
      <c r="V2" s="13"/>
      <c r="W2" s="13"/>
      <c r="X2" s="13"/>
      <c r="Y2" s="13"/>
      <c r="Z2" s="13"/>
      <c r="AA2" s="13"/>
    </row>
    <row r="3" spans="1:27" ht="15" customHeight="1" thickBot="1">
      <c r="A3" s="90"/>
      <c r="B3" s="91"/>
      <c r="C3" s="91"/>
      <c r="D3" s="92"/>
      <c r="E3" s="86"/>
      <c r="F3" s="86"/>
      <c r="G3" s="86"/>
      <c r="H3" s="112"/>
      <c r="I3" s="112"/>
      <c r="J3" s="113"/>
      <c r="K3" s="79" t="s">
        <v>4</v>
      </c>
      <c r="L3" s="80"/>
      <c r="M3" s="80"/>
      <c r="N3" s="80"/>
      <c r="O3" s="80"/>
      <c r="P3" s="80"/>
      <c r="Q3" s="80"/>
      <c r="R3" s="80"/>
      <c r="S3" s="81"/>
      <c r="T3" s="13"/>
      <c r="U3" s="13"/>
      <c r="V3" s="13"/>
      <c r="W3" s="13"/>
      <c r="X3" s="13"/>
      <c r="Y3" s="13"/>
      <c r="Z3" s="13"/>
      <c r="AA3" s="13"/>
    </row>
    <row r="4" spans="1:27" ht="19.5" thickBot="1">
      <c r="A4" s="76" t="s">
        <v>36</v>
      </c>
      <c r="B4" s="77"/>
      <c r="C4" s="77"/>
      <c r="D4" s="78"/>
      <c r="E4" s="66"/>
      <c r="F4" s="15"/>
      <c r="G4" s="15"/>
      <c r="H4" s="13"/>
      <c r="I4" s="13"/>
      <c r="J4" s="13"/>
      <c r="K4" s="82"/>
      <c r="L4" s="83"/>
      <c r="M4" s="83"/>
      <c r="N4" s="83"/>
      <c r="O4" s="83"/>
      <c r="P4" s="83"/>
      <c r="Q4" s="83"/>
      <c r="R4" s="83"/>
      <c r="S4" s="84"/>
      <c r="T4" s="13"/>
      <c r="U4" s="13"/>
      <c r="V4" s="13"/>
      <c r="W4" s="13"/>
      <c r="X4" s="13"/>
      <c r="Y4" s="13"/>
      <c r="Z4" s="13"/>
      <c r="AA4" s="13"/>
    </row>
    <row r="5" spans="1:27" ht="15" customHeight="1">
      <c r="A5" s="16"/>
      <c r="B5" s="16"/>
      <c r="C5" s="16"/>
      <c r="D5" s="16"/>
      <c r="E5" s="13"/>
      <c r="F5" s="13"/>
      <c r="G5" s="13"/>
      <c r="H5" s="13"/>
      <c r="I5" s="13"/>
      <c r="J5" s="13"/>
      <c r="K5" s="79" t="s">
        <v>35</v>
      </c>
      <c r="L5" s="80"/>
      <c r="M5" s="80"/>
      <c r="N5" s="80"/>
      <c r="O5" s="80"/>
      <c r="P5" s="80"/>
      <c r="Q5" s="80"/>
      <c r="R5" s="80"/>
      <c r="S5" s="81"/>
      <c r="T5" s="13"/>
      <c r="U5" s="13"/>
      <c r="V5" s="13"/>
      <c r="W5" s="13"/>
      <c r="X5" s="13"/>
      <c r="Y5" s="13"/>
      <c r="Z5" s="13"/>
      <c r="AA5" s="13"/>
    </row>
    <row r="6" spans="1:27" ht="15.75" thickBot="1">
      <c r="A6" s="16"/>
      <c r="B6" s="16"/>
      <c r="C6" s="16"/>
      <c r="D6" s="16"/>
      <c r="E6" s="13"/>
      <c r="F6" s="13"/>
      <c r="G6" s="13"/>
      <c r="H6" s="13"/>
      <c r="I6" s="13"/>
      <c r="J6" s="13"/>
      <c r="K6" s="82"/>
      <c r="L6" s="83"/>
      <c r="M6" s="83"/>
      <c r="N6" s="83"/>
      <c r="O6" s="83"/>
      <c r="P6" s="83"/>
      <c r="Q6" s="83"/>
      <c r="R6" s="83"/>
      <c r="S6" s="84"/>
      <c r="T6" s="13"/>
      <c r="U6" s="13"/>
      <c r="V6" s="13"/>
      <c r="W6" s="13"/>
      <c r="X6" s="13"/>
      <c r="Y6" s="13"/>
      <c r="Z6" s="13"/>
      <c r="AA6" s="13"/>
    </row>
    <row r="7" spans="1:27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>
      <c r="A8" s="28" t="s">
        <v>5</v>
      </c>
      <c r="B8" s="45" t="s">
        <v>6</v>
      </c>
      <c r="C8" s="46" t="s">
        <v>37</v>
      </c>
      <c r="D8" s="46" t="s">
        <v>39</v>
      </c>
      <c r="E8" s="46" t="s">
        <v>40</v>
      </c>
      <c r="F8" s="13"/>
      <c r="G8" s="97" t="s">
        <v>7</v>
      </c>
      <c r="H8" s="98"/>
      <c r="I8" s="99"/>
      <c r="J8" s="97" t="s">
        <v>8</v>
      </c>
      <c r="K8" s="98"/>
      <c r="L8" s="99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8.75">
      <c r="A9" s="26">
        <v>1</v>
      </c>
      <c r="B9" s="17"/>
      <c r="C9" s="42" t="str">
        <f t="shared" ref="C9:C40" si="0">IF(B9=0,"",Qn-B9)</f>
        <v/>
      </c>
      <c r="D9" s="39" t="str">
        <f t="shared" ref="D9:D40" si="1">IFERROR(IF(B9="","",IF(C9&gt;2*ERROR_MÁXIMO,"RECHAZADO","ACEPTADO")),"")</f>
        <v/>
      </c>
      <c r="E9" s="33" t="str">
        <f>IFERROR(IF(D9="ACEPTADO","",IF(D9="RECHAZADO",1,"")),"")</f>
        <v/>
      </c>
      <c r="F9" s="13"/>
      <c r="G9" s="22" t="s">
        <v>34</v>
      </c>
      <c r="H9" s="23" t="str">
        <f>IFERROR(AVERAGE(B9:B88),"")</f>
        <v/>
      </c>
      <c r="I9" s="24" t="str">
        <f>IFERROR(IF(E1&lt;=500,"",IF((H9&gt;=(H11-(0.503*H10))),"ACEPTADO","RECHAZADO")),"")</f>
        <v/>
      </c>
      <c r="J9" s="114" t="s">
        <v>9</v>
      </c>
      <c r="K9" s="115"/>
      <c r="L9" s="25" t="s">
        <v>10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8.75">
      <c r="A10" s="26">
        <v>2</v>
      </c>
      <c r="B10" s="17"/>
      <c r="C10" s="42" t="str">
        <f t="shared" si="0"/>
        <v/>
      </c>
      <c r="D10" s="39" t="str">
        <f t="shared" si="1"/>
        <v/>
      </c>
      <c r="E10" s="33" t="str">
        <f t="shared" ref="E10:E73" si="2">IFERROR(IF(D10="ACEPTADO","",IF(D10="RECHAZADO",1,"")),"")</f>
        <v/>
      </c>
      <c r="F10" s="13"/>
      <c r="G10" s="26" t="s">
        <v>11</v>
      </c>
      <c r="H10" s="27" t="str">
        <f>IFERROR(STDEVA(B9:B88),"")</f>
        <v/>
      </c>
      <c r="I10" s="28" t="str">
        <f>IFERROR(IF(E1&gt;500, "", IF(H9&gt;=(H11-(0.379*H10)), "ACEPTADO", "RECHAZADO")), "")</f>
        <v/>
      </c>
      <c r="J10" s="116" t="s">
        <v>12</v>
      </c>
      <c r="K10" s="117"/>
      <c r="L10" s="26" t="s">
        <v>13</v>
      </c>
      <c r="M10" s="13"/>
      <c r="N10" s="13"/>
      <c r="O10" s="13"/>
      <c r="P10" s="13"/>
      <c r="Q10" s="13"/>
      <c r="R10" s="13"/>
      <c r="S10" s="93" t="s">
        <v>14</v>
      </c>
      <c r="T10" s="94"/>
      <c r="U10" s="13"/>
      <c r="V10" s="13"/>
      <c r="W10" s="13"/>
      <c r="X10" s="13"/>
      <c r="Y10" s="13"/>
      <c r="Z10" s="13"/>
      <c r="AA10" s="13"/>
    </row>
    <row r="11" spans="1:27" ht="18.75">
      <c r="A11" s="26">
        <v>3</v>
      </c>
      <c r="B11" s="17"/>
      <c r="C11" s="42" t="str">
        <f t="shared" si="0"/>
        <v/>
      </c>
      <c r="D11" s="39" t="str">
        <f t="shared" si="1"/>
        <v/>
      </c>
      <c r="E11" s="33" t="str">
        <f t="shared" si="2"/>
        <v/>
      </c>
      <c r="F11" s="13"/>
      <c r="G11" s="26" t="s">
        <v>15</v>
      </c>
      <c r="H11" s="29" t="str">
        <f>IF(E4="","",IF(E4&lt;5,"ERROR",E4))</f>
        <v/>
      </c>
      <c r="I11" s="30"/>
      <c r="J11" s="30"/>
      <c r="K11" s="30"/>
      <c r="L11" s="30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6.5">
      <c r="A12" s="26">
        <v>4</v>
      </c>
      <c r="B12" s="17"/>
      <c r="C12" s="42" t="str">
        <f t="shared" si="0"/>
        <v/>
      </c>
      <c r="D12" s="39" t="str">
        <f t="shared" si="1"/>
        <v/>
      </c>
      <c r="E12" s="33" t="str">
        <f t="shared" si="2"/>
        <v/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6.5">
      <c r="A13" s="26">
        <v>5</v>
      </c>
      <c r="B13" s="17"/>
      <c r="C13" s="42" t="str">
        <f t="shared" si="0"/>
        <v/>
      </c>
      <c r="D13" s="39" t="str">
        <f t="shared" si="1"/>
        <v/>
      </c>
      <c r="E13" s="33" t="str">
        <f t="shared" si="2"/>
        <v/>
      </c>
      <c r="F13" s="13"/>
      <c r="G13" s="31" t="s">
        <v>16</v>
      </c>
      <c r="H13" s="47" t="str">
        <f ca="1">IF(OR(E4&lt;5, E4&gt;10000), "", INDIRECT(VLOOKUP(E4, {5,"H22";51,"H23";101,"H24";201,"H25";301,"H26";501,"H27";1001,"H28"}, 2, TRUE)))</f>
        <v/>
      </c>
      <c r="I13" s="13"/>
      <c r="J13" s="13"/>
      <c r="K13" s="18"/>
      <c r="L13" s="18"/>
      <c r="M13" s="18"/>
      <c r="N13" s="18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6.5">
      <c r="A14" s="26">
        <v>6</v>
      </c>
      <c r="B14" s="17"/>
      <c r="C14" s="42" t="str">
        <f t="shared" si="0"/>
        <v/>
      </c>
      <c r="D14" s="39" t="str">
        <f t="shared" si="1"/>
        <v/>
      </c>
      <c r="E14" s="33" t="str">
        <f t="shared" si="2"/>
        <v/>
      </c>
      <c r="F14" s="13"/>
      <c r="G14" s="13"/>
      <c r="H14" s="13"/>
      <c r="I14" s="13"/>
      <c r="J14" s="13"/>
      <c r="K14" s="19"/>
      <c r="L14" s="19"/>
      <c r="M14" s="19"/>
      <c r="N14" s="19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6.5">
      <c r="A15" s="26">
        <v>7</v>
      </c>
      <c r="B15" s="17"/>
      <c r="C15" s="42" t="str">
        <f t="shared" si="0"/>
        <v/>
      </c>
      <c r="D15" s="39" t="str">
        <f t="shared" si="1"/>
        <v/>
      </c>
      <c r="E15" s="33" t="str">
        <f t="shared" si="2"/>
        <v/>
      </c>
      <c r="F15" s="13"/>
      <c r="G15" s="30"/>
      <c r="H15" s="28" t="s">
        <v>17</v>
      </c>
      <c r="I15" s="28" t="s">
        <v>18</v>
      </c>
      <c r="J15" s="28" t="s">
        <v>19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6.5">
      <c r="A16" s="26">
        <v>8</v>
      </c>
      <c r="B16" s="17"/>
      <c r="C16" s="42" t="str">
        <f t="shared" si="0"/>
        <v/>
      </c>
      <c r="D16" s="39" t="str">
        <f t="shared" si="1"/>
        <v/>
      </c>
      <c r="E16" s="33" t="str">
        <f t="shared" si="2"/>
        <v/>
      </c>
      <c r="F16" s="13"/>
      <c r="G16" s="31" t="s">
        <v>20</v>
      </c>
      <c r="H16" s="33">
        <v>1</v>
      </c>
      <c r="I16" s="33">
        <v>2</v>
      </c>
      <c r="J16" s="33">
        <v>3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6.5">
      <c r="A17" s="26">
        <v>9</v>
      </c>
      <c r="B17" s="17"/>
      <c r="C17" s="42" t="str">
        <f t="shared" si="0"/>
        <v/>
      </c>
      <c r="D17" s="39" t="str">
        <f t="shared" si="1"/>
        <v/>
      </c>
      <c r="E17" s="33" t="str">
        <f t="shared" si="2"/>
        <v/>
      </c>
      <c r="F17" s="13"/>
      <c r="G17" s="31" t="s">
        <v>21</v>
      </c>
      <c r="H17" s="33">
        <v>3</v>
      </c>
      <c r="I17" s="33">
        <v>5</v>
      </c>
      <c r="J17" s="33">
        <v>7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6.5">
      <c r="A18" s="26">
        <v>10</v>
      </c>
      <c r="B18" s="17"/>
      <c r="C18" s="42" t="str">
        <f t="shared" si="0"/>
        <v/>
      </c>
      <c r="D18" s="39" t="str">
        <f t="shared" si="1"/>
        <v/>
      </c>
      <c r="E18" s="33" t="str">
        <f t="shared" si="2"/>
        <v/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6.5">
      <c r="A19" s="26">
        <v>11</v>
      </c>
      <c r="B19" s="17"/>
      <c r="C19" s="42" t="str">
        <f t="shared" si="0"/>
        <v/>
      </c>
      <c r="D19" s="39" t="str">
        <f t="shared" si="1"/>
        <v/>
      </c>
      <c r="E19" s="33" t="str">
        <f t="shared" si="2"/>
        <v/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6.5">
      <c r="A20" s="26">
        <v>12</v>
      </c>
      <c r="B20" s="17"/>
      <c r="C20" s="42" t="str">
        <f t="shared" si="0"/>
        <v/>
      </c>
      <c r="D20" s="39" t="str">
        <f t="shared" si="1"/>
        <v/>
      </c>
      <c r="E20" s="33" t="str">
        <f t="shared" si="2"/>
        <v/>
      </c>
      <c r="F20" s="13"/>
      <c r="G20" s="100" t="s">
        <v>41</v>
      </c>
      <c r="H20" s="101"/>
      <c r="I20" s="10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5.75" customHeight="1">
      <c r="A21" s="26">
        <v>13</v>
      </c>
      <c r="B21" s="17"/>
      <c r="C21" s="42" t="str">
        <f t="shared" si="0"/>
        <v/>
      </c>
      <c r="D21" s="39" t="str">
        <f t="shared" si="1"/>
        <v/>
      </c>
      <c r="E21" s="33" t="str">
        <f t="shared" si="2"/>
        <v/>
      </c>
      <c r="F21" s="13"/>
      <c r="G21" s="35" t="s">
        <v>42</v>
      </c>
      <c r="H21" s="100" t="s">
        <v>50</v>
      </c>
      <c r="I21" s="99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5.75" customHeight="1">
      <c r="A22" s="26">
        <v>14</v>
      </c>
      <c r="B22" s="17"/>
      <c r="C22" s="42" t="str">
        <f t="shared" si="0"/>
        <v/>
      </c>
      <c r="D22" s="39" t="str">
        <f t="shared" si="1"/>
        <v/>
      </c>
      <c r="E22" s="33" t="str">
        <f t="shared" si="2"/>
        <v/>
      </c>
      <c r="F22" s="13"/>
      <c r="G22" s="36" t="s">
        <v>44</v>
      </c>
      <c r="H22" s="103" t="str">
        <f>IF(Qn_1&lt;5,"",IF(Qn_1&lt;=50,0.09*Qn_1,""))</f>
        <v/>
      </c>
      <c r="I22" s="10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5.75" customHeight="1">
      <c r="A23" s="26">
        <v>15</v>
      </c>
      <c r="B23" s="17"/>
      <c r="C23" s="42" t="str">
        <f t="shared" si="0"/>
        <v/>
      </c>
      <c r="D23" s="39" t="str">
        <f t="shared" si="1"/>
        <v/>
      </c>
      <c r="E23" s="33" t="str">
        <f t="shared" si="2"/>
        <v/>
      </c>
      <c r="F23" s="13"/>
      <c r="G23" s="36" t="s">
        <v>43</v>
      </c>
      <c r="H23" s="103" t="str">
        <f>IF(AND(Qn_1&gt;=51,Qn_1&lt;=100),4.5,"")</f>
        <v/>
      </c>
      <c r="I23" s="103"/>
      <c r="J23" s="13"/>
      <c r="K23" s="13"/>
      <c r="L23" s="13"/>
      <c r="M23" s="13"/>
      <c r="N23" s="13"/>
      <c r="O23" s="13"/>
      <c r="P23" s="13"/>
      <c r="Q23" s="13"/>
      <c r="R23" s="13"/>
      <c r="S23" s="93" t="s">
        <v>22</v>
      </c>
      <c r="T23" s="94"/>
      <c r="U23" s="13"/>
      <c r="V23" s="13"/>
      <c r="W23" s="13"/>
      <c r="X23" s="13"/>
      <c r="Y23" s="13"/>
      <c r="Z23" s="13"/>
      <c r="AA23" s="13"/>
    </row>
    <row r="24" spans="1:27" ht="15.75" customHeight="1">
      <c r="A24" s="26">
        <v>16</v>
      </c>
      <c r="B24" s="17"/>
      <c r="C24" s="42" t="str">
        <f t="shared" si="0"/>
        <v/>
      </c>
      <c r="D24" s="39" t="str">
        <f t="shared" si="1"/>
        <v/>
      </c>
      <c r="E24" s="33" t="str">
        <f t="shared" si="2"/>
        <v/>
      </c>
      <c r="F24" s="13"/>
      <c r="G24" s="36" t="s">
        <v>45</v>
      </c>
      <c r="H24" s="103" t="str">
        <f>IF(Qn_1&lt;5,"",IF(AND(Qn_1&lt;=200,Qn_1&gt;=101),0.045*Qn_1,""))</f>
        <v/>
      </c>
      <c r="I24" s="10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5.75" customHeight="1">
      <c r="A25" s="26">
        <v>17</v>
      </c>
      <c r="B25" s="17"/>
      <c r="C25" s="42" t="str">
        <f t="shared" si="0"/>
        <v/>
      </c>
      <c r="D25" s="39" t="str">
        <f t="shared" si="1"/>
        <v/>
      </c>
      <c r="E25" s="33" t="str">
        <f t="shared" si="2"/>
        <v/>
      </c>
      <c r="F25" s="13"/>
      <c r="G25" s="36" t="s">
        <v>46</v>
      </c>
      <c r="H25" s="103" t="str">
        <f>IF(AND(Qn_1&gt;=201,Qn_1&lt;=300),9,"")</f>
        <v/>
      </c>
      <c r="I25" s="10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5.75" customHeight="1">
      <c r="A26" s="26">
        <v>18</v>
      </c>
      <c r="B26" s="17"/>
      <c r="C26" s="42" t="str">
        <f t="shared" si="0"/>
        <v/>
      </c>
      <c r="D26" s="39" t="str">
        <f t="shared" si="1"/>
        <v/>
      </c>
      <c r="E26" s="33" t="str">
        <f t="shared" si="2"/>
        <v/>
      </c>
      <c r="F26" s="13"/>
      <c r="G26" s="36" t="s">
        <v>47</v>
      </c>
      <c r="H26" s="103" t="str">
        <f>IF(Qn_1&lt;5,"",IF(AND(Qn_1&lt;=500,Qn_1&gt;=301),0.03*Qn_1,""))</f>
        <v/>
      </c>
      <c r="I26" s="10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5.75" customHeight="1">
      <c r="A27" s="26">
        <v>19</v>
      </c>
      <c r="B27" s="17"/>
      <c r="C27" s="42" t="str">
        <f t="shared" si="0"/>
        <v/>
      </c>
      <c r="D27" s="39" t="str">
        <f t="shared" si="1"/>
        <v/>
      </c>
      <c r="E27" s="33" t="str">
        <f t="shared" si="2"/>
        <v/>
      </c>
      <c r="F27" s="13"/>
      <c r="G27" s="36" t="s">
        <v>48</v>
      </c>
      <c r="H27" s="103" t="str">
        <f>IF(AND(Qn_1&gt;=501,Qn_1&lt;=1000),15,"")</f>
        <v/>
      </c>
      <c r="I27" s="10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5.75" customHeight="1">
      <c r="A28" s="26">
        <v>20</v>
      </c>
      <c r="B28" s="17"/>
      <c r="C28" s="42" t="str">
        <f t="shared" si="0"/>
        <v/>
      </c>
      <c r="D28" s="39" t="str">
        <f t="shared" si="1"/>
        <v/>
      </c>
      <c r="E28" s="33" t="str">
        <f t="shared" si="2"/>
        <v/>
      </c>
      <c r="F28" s="13"/>
      <c r="G28" s="36" t="s">
        <v>49</v>
      </c>
      <c r="H28" s="103" t="str">
        <f>IF(Qn_1&lt;5,"",IF(AND(Qn_1&lt;=10000,Qn_1&gt;=1001),0.015*Qn_1,""))</f>
        <v/>
      </c>
      <c r="I28" s="10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5.75" customHeight="1">
      <c r="A29" s="26">
        <v>21</v>
      </c>
      <c r="B29" s="17"/>
      <c r="C29" s="42" t="str">
        <f t="shared" si="0"/>
        <v/>
      </c>
      <c r="D29" s="39" t="str">
        <f t="shared" si="1"/>
        <v/>
      </c>
      <c r="E29" s="33" t="str">
        <f t="shared" si="2"/>
        <v/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5.75" customHeight="1">
      <c r="A30" s="26">
        <v>22</v>
      </c>
      <c r="B30" s="17"/>
      <c r="C30" s="42" t="str">
        <f t="shared" si="0"/>
        <v/>
      </c>
      <c r="D30" s="39" t="str">
        <f t="shared" si="1"/>
        <v/>
      </c>
      <c r="E30" s="33" t="str">
        <f t="shared" si="2"/>
        <v/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5.75" customHeight="1">
      <c r="A31" s="26">
        <v>23</v>
      </c>
      <c r="B31" s="17"/>
      <c r="C31" s="42" t="str">
        <f t="shared" si="0"/>
        <v/>
      </c>
      <c r="D31" s="39" t="str">
        <f t="shared" si="1"/>
        <v/>
      </c>
      <c r="E31" s="33" t="str">
        <f t="shared" si="2"/>
        <v/>
      </c>
      <c r="F31" s="13"/>
      <c r="G31" s="95" t="s">
        <v>23</v>
      </c>
      <c r="H31" s="104"/>
      <c r="I31" s="105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5.75" customHeight="1">
      <c r="A32" s="26">
        <v>24</v>
      </c>
      <c r="B32" s="17"/>
      <c r="C32" s="42" t="str">
        <f t="shared" si="0"/>
        <v/>
      </c>
      <c r="D32" s="39" t="str">
        <f t="shared" si="1"/>
        <v/>
      </c>
      <c r="E32" s="33" t="str">
        <f t="shared" si="2"/>
        <v/>
      </c>
      <c r="F32" s="13"/>
      <c r="G32" s="38" t="s">
        <v>17</v>
      </c>
      <c r="H32" s="38" t="s">
        <v>18</v>
      </c>
      <c r="I32" s="38" t="s">
        <v>19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5.75" customHeight="1">
      <c r="A33" s="26">
        <v>25</v>
      </c>
      <c r="B33" s="17"/>
      <c r="C33" s="42" t="str">
        <f t="shared" si="0"/>
        <v/>
      </c>
      <c r="D33" s="39" t="str">
        <f t="shared" si="1"/>
        <v/>
      </c>
      <c r="E33" s="33" t="str">
        <f t="shared" si="2"/>
        <v/>
      </c>
      <c r="F33" s="13"/>
      <c r="G33" s="39" t="str">
        <f>IF(T&gt;500,"",IF(C89="","",IF(C89&gt;=CRIT._RECHAZO_1,"RECHAZADO","")))</f>
        <v/>
      </c>
      <c r="H33" s="39" t="str">
        <f>IF(OR(T&lt;501,T&gt;3200),"",IF(C89="","",IF(C89&gt;=CRIT._RECHAZO_2,"RECHAZADO","")))</f>
        <v/>
      </c>
      <c r="I33" s="39" t="str">
        <f>IF(T&lt;3200,"",IF(C89="","",IF(C89&gt;=CRIT._RECHAZO_3,"RECHAZADO","")))</f>
        <v/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5.75" customHeight="1">
      <c r="A34" s="26">
        <v>26</v>
      </c>
      <c r="B34" s="17"/>
      <c r="C34" s="42" t="str">
        <f t="shared" si="0"/>
        <v/>
      </c>
      <c r="D34" s="39" t="str">
        <f t="shared" si="1"/>
        <v/>
      </c>
      <c r="E34" s="33" t="str">
        <f t="shared" si="2"/>
        <v/>
      </c>
      <c r="F34" s="13"/>
      <c r="G34" s="39" t="str">
        <f>IF(T&gt;500,"",IF(C89="","",IF(AND(C89&lt;CRIT._RECHAZO_1,C89&gt;CRIT._ACEPTACIÓN_1),"REVISAR","")))</f>
        <v/>
      </c>
      <c r="H34" s="39" t="str">
        <f>IF(OR(T&lt;501,T&gt;3200),"",IF(C89="","",IF(AND(C89&lt;CRIT._RECHAZO_2,C89&gt;CRIT._ACEPTACIÓN_2),"REVISAR","")))</f>
        <v/>
      </c>
      <c r="I34" s="39" t="str">
        <f>IF(T&lt;3200,"",IF(C89="","",IF(AND(C89&lt;CRIT._RECHAZO_3,C89&gt;CRIT._ACEPTACIÓN_3),"REVISAR","")))</f>
        <v/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5.75" customHeight="1">
      <c r="A35" s="26">
        <v>27</v>
      </c>
      <c r="B35" s="17"/>
      <c r="C35" s="42" t="str">
        <f t="shared" si="0"/>
        <v/>
      </c>
      <c r="D35" s="39" t="str">
        <f t="shared" si="1"/>
        <v/>
      </c>
      <c r="E35" s="33" t="str">
        <f t="shared" si="2"/>
        <v/>
      </c>
      <c r="F35" s="13"/>
      <c r="G35" s="39" t="str">
        <f>IF(T&gt;500,"",IF(C89="","",IF(N(C89)&lt;=CRIT._ACEPTACIÓN_1,"ACEPTADO","")))</f>
        <v/>
      </c>
      <c r="H35" s="39" t="str">
        <f>IF(OR(T&lt;501,T&gt;3200),"",IF(C89="","",IF(C89&lt;=CRIT._ACEPTACIÓN_2,"ACEPTADO","")))</f>
        <v/>
      </c>
      <c r="I35" s="39" t="str">
        <f>IF(T&lt;3200,"",IF(C89="","",IF(C89&lt;=CRIT._ACEPTACIÓN_3,"ACEPTADO","")))</f>
        <v/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5.75" customHeight="1">
      <c r="A36" s="26">
        <v>28</v>
      </c>
      <c r="B36" s="17"/>
      <c r="C36" s="42" t="str">
        <f t="shared" si="0"/>
        <v/>
      </c>
      <c r="D36" s="39" t="str">
        <f t="shared" si="1"/>
        <v/>
      </c>
      <c r="E36" s="33" t="str">
        <f t="shared" si="2"/>
        <v/>
      </c>
      <c r="F36" s="13"/>
      <c r="G36" s="30"/>
      <c r="H36" s="30"/>
      <c r="I36" s="30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15.75" customHeight="1">
      <c r="A37" s="26">
        <v>29</v>
      </c>
      <c r="B37" s="17"/>
      <c r="C37" s="42" t="str">
        <f t="shared" si="0"/>
        <v/>
      </c>
      <c r="D37" s="39" t="str">
        <f t="shared" si="1"/>
        <v/>
      </c>
      <c r="E37" s="33" t="str">
        <f t="shared" si="2"/>
        <v/>
      </c>
      <c r="F37" s="13"/>
      <c r="G37" s="95" t="s">
        <v>38</v>
      </c>
      <c r="H37" s="96"/>
      <c r="I37" s="40" t="str">
        <f>IF(OR(E89="",E89=0),"ACEPTADO","RECHAZADO")</f>
        <v>ACEPTADO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15.75" customHeight="1">
      <c r="A38" s="26">
        <v>30</v>
      </c>
      <c r="B38" s="17"/>
      <c r="C38" s="42" t="str">
        <f t="shared" si="0"/>
        <v/>
      </c>
      <c r="D38" s="39" t="str">
        <f t="shared" si="1"/>
        <v/>
      </c>
      <c r="E38" s="33" t="str">
        <f t="shared" si="2"/>
        <v/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5.75" customHeight="1">
      <c r="A39" s="26">
        <v>31</v>
      </c>
      <c r="B39" s="17"/>
      <c r="C39" s="42" t="str">
        <f t="shared" si="0"/>
        <v/>
      </c>
      <c r="D39" s="39" t="str">
        <f t="shared" si="1"/>
        <v/>
      </c>
      <c r="E39" s="33" t="str">
        <f t="shared" si="2"/>
        <v/>
      </c>
      <c r="F39" s="13"/>
      <c r="G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5.75" customHeight="1">
      <c r="A40" s="26">
        <v>32</v>
      </c>
      <c r="B40" s="17"/>
      <c r="C40" s="42" t="str">
        <f t="shared" si="0"/>
        <v/>
      </c>
      <c r="D40" s="39" t="str">
        <f t="shared" si="1"/>
        <v/>
      </c>
      <c r="E40" s="33" t="str">
        <f t="shared" si="2"/>
        <v/>
      </c>
      <c r="F40" s="13"/>
      <c r="G40" s="13"/>
      <c r="H40" s="13"/>
      <c r="I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5.75" customHeight="1">
      <c r="A41" s="26">
        <v>33</v>
      </c>
      <c r="B41" s="17"/>
      <c r="C41" s="42" t="str">
        <f t="shared" ref="C41:C72" si="3">IF(B41=0,"",Qn-B41)</f>
        <v/>
      </c>
      <c r="D41" s="39" t="str">
        <f t="shared" ref="D41:D72" si="4">IFERROR(IF(B41="","",IF(C41&gt;2*ERROR_MÁXIMO,"RECHAZADO","ACEPTADO")),"")</f>
        <v/>
      </c>
      <c r="E41" s="33" t="str">
        <f t="shared" si="2"/>
        <v/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5.75" customHeight="1">
      <c r="A42" s="26">
        <v>34</v>
      </c>
      <c r="B42" s="17"/>
      <c r="C42" s="42" t="str">
        <f t="shared" si="3"/>
        <v/>
      </c>
      <c r="D42" s="39" t="str">
        <f t="shared" si="4"/>
        <v/>
      </c>
      <c r="E42" s="33" t="str">
        <f t="shared" si="2"/>
        <v/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5.75" customHeight="1">
      <c r="A43" s="26">
        <v>35</v>
      </c>
      <c r="B43" s="17"/>
      <c r="C43" s="42" t="str">
        <f t="shared" si="3"/>
        <v/>
      </c>
      <c r="D43" s="39" t="str">
        <f t="shared" si="4"/>
        <v/>
      </c>
      <c r="E43" s="33" t="str">
        <f t="shared" si="2"/>
        <v/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5.75" customHeight="1">
      <c r="A44" s="26">
        <v>36</v>
      </c>
      <c r="B44" s="17"/>
      <c r="C44" s="42" t="str">
        <f t="shared" si="3"/>
        <v/>
      </c>
      <c r="D44" s="39" t="str">
        <f t="shared" si="4"/>
        <v/>
      </c>
      <c r="E44" s="33" t="str">
        <f t="shared" si="2"/>
        <v/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5.75" customHeight="1">
      <c r="A45" s="26">
        <v>37</v>
      </c>
      <c r="B45" s="17"/>
      <c r="C45" s="42" t="str">
        <f t="shared" si="3"/>
        <v/>
      </c>
      <c r="D45" s="39" t="str">
        <f t="shared" si="4"/>
        <v/>
      </c>
      <c r="E45" s="33" t="str">
        <f t="shared" si="2"/>
        <v/>
      </c>
      <c r="F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5.75" customHeight="1">
      <c r="A46" s="26">
        <v>38</v>
      </c>
      <c r="B46" s="17"/>
      <c r="C46" s="42" t="str">
        <f t="shared" si="3"/>
        <v/>
      </c>
      <c r="D46" s="39" t="str">
        <f t="shared" si="4"/>
        <v/>
      </c>
      <c r="E46" s="33" t="str">
        <f t="shared" si="2"/>
        <v/>
      </c>
      <c r="F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5.75" customHeight="1">
      <c r="A47" s="26">
        <v>39</v>
      </c>
      <c r="B47" s="17"/>
      <c r="C47" s="42" t="str">
        <f t="shared" si="3"/>
        <v/>
      </c>
      <c r="D47" s="39" t="str">
        <f t="shared" si="4"/>
        <v/>
      </c>
      <c r="E47" s="33" t="str">
        <f t="shared" si="2"/>
        <v/>
      </c>
      <c r="F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5.75" customHeight="1">
      <c r="A48" s="26">
        <v>40</v>
      </c>
      <c r="B48" s="17"/>
      <c r="C48" s="42" t="str">
        <f t="shared" si="3"/>
        <v/>
      </c>
      <c r="D48" s="39" t="str">
        <f t="shared" si="4"/>
        <v/>
      </c>
      <c r="E48" s="33" t="str">
        <f t="shared" si="2"/>
        <v/>
      </c>
      <c r="F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5.75" customHeight="1">
      <c r="A49" s="26">
        <v>41</v>
      </c>
      <c r="B49" s="17"/>
      <c r="C49" s="42" t="str">
        <f t="shared" si="3"/>
        <v/>
      </c>
      <c r="D49" s="39" t="str">
        <f t="shared" si="4"/>
        <v/>
      </c>
      <c r="E49" s="33" t="str">
        <f t="shared" si="2"/>
        <v/>
      </c>
      <c r="F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5.75" customHeight="1">
      <c r="A50" s="26">
        <v>42</v>
      </c>
      <c r="B50" s="17"/>
      <c r="C50" s="42" t="str">
        <f t="shared" si="3"/>
        <v/>
      </c>
      <c r="D50" s="39" t="str">
        <f t="shared" si="4"/>
        <v/>
      </c>
      <c r="E50" s="33" t="str">
        <f t="shared" si="2"/>
        <v/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5.75" customHeight="1">
      <c r="A51" s="26">
        <v>43</v>
      </c>
      <c r="B51" s="17"/>
      <c r="C51" s="42" t="str">
        <f t="shared" si="3"/>
        <v/>
      </c>
      <c r="D51" s="39" t="str">
        <f t="shared" si="4"/>
        <v/>
      </c>
      <c r="E51" s="33" t="str">
        <f t="shared" si="2"/>
        <v/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.75" customHeight="1">
      <c r="A52" s="26">
        <v>44</v>
      </c>
      <c r="B52" s="17"/>
      <c r="C52" s="42" t="str">
        <f t="shared" si="3"/>
        <v/>
      </c>
      <c r="D52" s="39" t="str">
        <f t="shared" si="4"/>
        <v/>
      </c>
      <c r="E52" s="33" t="str">
        <f t="shared" si="2"/>
        <v/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5.75" customHeight="1">
      <c r="A53" s="26">
        <v>45</v>
      </c>
      <c r="B53" s="17"/>
      <c r="C53" s="42" t="str">
        <f t="shared" si="3"/>
        <v/>
      </c>
      <c r="D53" s="39" t="str">
        <f t="shared" si="4"/>
        <v/>
      </c>
      <c r="E53" s="33" t="str">
        <f t="shared" si="2"/>
        <v/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5.75" customHeight="1">
      <c r="A54" s="26">
        <v>46</v>
      </c>
      <c r="B54" s="17"/>
      <c r="C54" s="42" t="str">
        <f t="shared" si="3"/>
        <v/>
      </c>
      <c r="D54" s="39" t="str">
        <f t="shared" si="4"/>
        <v/>
      </c>
      <c r="E54" s="33" t="str">
        <f t="shared" si="2"/>
        <v/>
      </c>
      <c r="F54" s="13"/>
      <c r="G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5.75" customHeight="1">
      <c r="A55" s="26">
        <v>47</v>
      </c>
      <c r="B55" s="17"/>
      <c r="C55" s="42" t="str">
        <f t="shared" si="3"/>
        <v/>
      </c>
      <c r="D55" s="39" t="str">
        <f t="shared" si="4"/>
        <v/>
      </c>
      <c r="E55" s="33" t="str">
        <f t="shared" si="2"/>
        <v/>
      </c>
      <c r="F55" s="13"/>
      <c r="G55" s="13"/>
      <c r="H55" s="13"/>
      <c r="I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5.75" customHeight="1">
      <c r="A56" s="26">
        <v>48</v>
      </c>
      <c r="B56" s="17"/>
      <c r="C56" s="42" t="str">
        <f t="shared" si="3"/>
        <v/>
      </c>
      <c r="D56" s="39" t="str">
        <f t="shared" si="4"/>
        <v/>
      </c>
      <c r="E56" s="33" t="str">
        <f t="shared" si="2"/>
        <v/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5.75" customHeight="1">
      <c r="A57" s="26">
        <v>49</v>
      </c>
      <c r="B57" s="17"/>
      <c r="C57" s="42" t="str">
        <f t="shared" si="3"/>
        <v/>
      </c>
      <c r="D57" s="39" t="str">
        <f t="shared" si="4"/>
        <v/>
      </c>
      <c r="E57" s="33" t="str">
        <f t="shared" si="2"/>
        <v/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5.75" customHeight="1">
      <c r="A58" s="26">
        <v>50</v>
      </c>
      <c r="B58" s="17"/>
      <c r="C58" s="42" t="str">
        <f t="shared" si="3"/>
        <v/>
      </c>
      <c r="D58" s="39" t="str">
        <f t="shared" si="4"/>
        <v/>
      </c>
      <c r="E58" s="33" t="str">
        <f t="shared" si="2"/>
        <v/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5.75" customHeight="1">
      <c r="A59" s="26">
        <v>51</v>
      </c>
      <c r="B59" s="17"/>
      <c r="C59" s="42" t="str">
        <f t="shared" si="3"/>
        <v/>
      </c>
      <c r="D59" s="39" t="str">
        <f t="shared" si="4"/>
        <v/>
      </c>
      <c r="E59" s="33" t="str">
        <f t="shared" si="2"/>
        <v/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5.75" customHeight="1">
      <c r="A60" s="26">
        <v>52</v>
      </c>
      <c r="B60" s="17"/>
      <c r="C60" s="42" t="str">
        <f t="shared" si="3"/>
        <v/>
      </c>
      <c r="D60" s="39" t="str">
        <f t="shared" si="4"/>
        <v/>
      </c>
      <c r="E60" s="33" t="str">
        <f t="shared" si="2"/>
        <v/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5.75" customHeight="1">
      <c r="A61" s="26">
        <v>53</v>
      </c>
      <c r="B61" s="17"/>
      <c r="C61" s="42" t="str">
        <f t="shared" si="3"/>
        <v/>
      </c>
      <c r="D61" s="39" t="str">
        <f t="shared" si="4"/>
        <v/>
      </c>
      <c r="E61" s="33" t="str">
        <f t="shared" si="2"/>
        <v/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5.75" customHeight="1">
      <c r="A62" s="26">
        <v>54</v>
      </c>
      <c r="B62" s="17"/>
      <c r="C62" s="42" t="str">
        <f t="shared" si="3"/>
        <v/>
      </c>
      <c r="D62" s="39" t="str">
        <f t="shared" si="4"/>
        <v/>
      </c>
      <c r="E62" s="33" t="str">
        <f t="shared" si="2"/>
        <v/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5.75" customHeight="1">
      <c r="A63" s="26">
        <v>55</v>
      </c>
      <c r="B63" s="17"/>
      <c r="C63" s="42" t="str">
        <f t="shared" si="3"/>
        <v/>
      </c>
      <c r="D63" s="39" t="str">
        <f t="shared" si="4"/>
        <v/>
      </c>
      <c r="E63" s="33" t="str">
        <f t="shared" si="2"/>
        <v/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5.75" customHeight="1">
      <c r="A64" s="26">
        <v>56</v>
      </c>
      <c r="B64" s="17"/>
      <c r="C64" s="42" t="str">
        <f t="shared" si="3"/>
        <v/>
      </c>
      <c r="D64" s="39" t="str">
        <f t="shared" si="4"/>
        <v/>
      </c>
      <c r="E64" s="33" t="str">
        <f t="shared" si="2"/>
        <v/>
      </c>
      <c r="F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5.75" customHeight="1">
      <c r="A65" s="26">
        <v>57</v>
      </c>
      <c r="B65" s="17"/>
      <c r="C65" s="42" t="str">
        <f t="shared" si="3"/>
        <v/>
      </c>
      <c r="D65" s="39" t="str">
        <f t="shared" si="4"/>
        <v/>
      </c>
      <c r="E65" s="33" t="str">
        <f t="shared" si="2"/>
        <v/>
      </c>
      <c r="F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5.75" customHeight="1">
      <c r="A66" s="26">
        <v>58</v>
      </c>
      <c r="B66" s="17"/>
      <c r="C66" s="42" t="str">
        <f t="shared" si="3"/>
        <v/>
      </c>
      <c r="D66" s="39" t="str">
        <f t="shared" si="4"/>
        <v/>
      </c>
      <c r="E66" s="33" t="str">
        <f t="shared" si="2"/>
        <v/>
      </c>
      <c r="F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5.75" customHeight="1">
      <c r="A67" s="26">
        <v>59</v>
      </c>
      <c r="B67" s="17"/>
      <c r="C67" s="42" t="str">
        <f t="shared" si="3"/>
        <v/>
      </c>
      <c r="D67" s="39" t="str">
        <f t="shared" si="4"/>
        <v/>
      </c>
      <c r="E67" s="33" t="str">
        <f t="shared" si="2"/>
        <v/>
      </c>
      <c r="F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5.75" customHeight="1">
      <c r="A68" s="26">
        <v>60</v>
      </c>
      <c r="B68" s="17"/>
      <c r="C68" s="42" t="str">
        <f t="shared" si="3"/>
        <v/>
      </c>
      <c r="D68" s="39" t="str">
        <f t="shared" si="4"/>
        <v/>
      </c>
      <c r="E68" s="33" t="str">
        <f t="shared" si="2"/>
        <v/>
      </c>
      <c r="F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5.75" customHeight="1">
      <c r="A69" s="26">
        <v>61</v>
      </c>
      <c r="B69" s="17"/>
      <c r="C69" s="42" t="str">
        <f t="shared" si="3"/>
        <v/>
      </c>
      <c r="D69" s="39" t="str">
        <f t="shared" si="4"/>
        <v/>
      </c>
      <c r="E69" s="33" t="str">
        <f t="shared" si="2"/>
        <v/>
      </c>
      <c r="F69" s="13"/>
      <c r="G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5.75" customHeight="1">
      <c r="A70" s="26">
        <v>62</v>
      </c>
      <c r="B70" s="17"/>
      <c r="C70" s="42" t="str">
        <f t="shared" si="3"/>
        <v/>
      </c>
      <c r="D70" s="39" t="str">
        <f t="shared" si="4"/>
        <v/>
      </c>
      <c r="E70" s="33" t="str">
        <f t="shared" si="2"/>
        <v/>
      </c>
      <c r="F70" s="13"/>
      <c r="G70" s="13"/>
      <c r="H70" s="13"/>
      <c r="I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5.75" customHeight="1">
      <c r="A71" s="26">
        <v>63</v>
      </c>
      <c r="B71" s="17"/>
      <c r="C71" s="42" t="str">
        <f t="shared" si="3"/>
        <v/>
      </c>
      <c r="D71" s="39" t="str">
        <f t="shared" si="4"/>
        <v/>
      </c>
      <c r="E71" s="33" t="str">
        <f t="shared" si="2"/>
        <v/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5.75" customHeight="1">
      <c r="A72" s="26">
        <v>64</v>
      </c>
      <c r="B72" s="17"/>
      <c r="C72" s="42" t="str">
        <f t="shared" si="3"/>
        <v/>
      </c>
      <c r="D72" s="39" t="str">
        <f t="shared" si="4"/>
        <v/>
      </c>
      <c r="E72" s="33" t="str">
        <f t="shared" si="2"/>
        <v/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5.75" customHeight="1">
      <c r="A73" s="26">
        <v>65</v>
      </c>
      <c r="B73" s="17"/>
      <c r="C73" s="42" t="str">
        <f t="shared" ref="C73:C104" si="5">IF(B73=0,"",Qn-B73)</f>
        <v/>
      </c>
      <c r="D73" s="39" t="str">
        <f t="shared" ref="D73:D104" si="6">IFERROR(IF(B73="","",IF(C73&gt;2*ERROR_MÁXIMO,"RECHAZADO","ACEPTADO")),"")</f>
        <v/>
      </c>
      <c r="E73" s="33" t="str">
        <f t="shared" si="2"/>
        <v/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5.75" customHeight="1">
      <c r="A74" s="26">
        <v>66</v>
      </c>
      <c r="B74" s="17"/>
      <c r="C74" s="42" t="str">
        <f t="shared" si="5"/>
        <v/>
      </c>
      <c r="D74" s="39" t="str">
        <f t="shared" si="6"/>
        <v/>
      </c>
      <c r="E74" s="33" t="str">
        <f t="shared" ref="E74:E88" si="7">IFERROR(IF(D74="ACEPTADO","",IF(D74="RECHAZADO",1,"")),"")</f>
        <v/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5.75" customHeight="1">
      <c r="A75" s="26">
        <v>67</v>
      </c>
      <c r="B75" s="17"/>
      <c r="C75" s="42" t="str">
        <f t="shared" si="5"/>
        <v/>
      </c>
      <c r="D75" s="39" t="str">
        <f t="shared" si="6"/>
        <v/>
      </c>
      <c r="E75" s="33" t="str">
        <f t="shared" si="7"/>
        <v/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5.75" customHeight="1">
      <c r="A76" s="26">
        <v>68</v>
      </c>
      <c r="B76" s="17"/>
      <c r="C76" s="42" t="str">
        <f t="shared" si="5"/>
        <v/>
      </c>
      <c r="D76" s="39" t="str">
        <f t="shared" si="6"/>
        <v/>
      </c>
      <c r="E76" s="33" t="str">
        <f t="shared" si="7"/>
        <v/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5.75" customHeight="1">
      <c r="A77" s="26">
        <v>69</v>
      </c>
      <c r="B77" s="17"/>
      <c r="C77" s="42" t="str">
        <f t="shared" si="5"/>
        <v/>
      </c>
      <c r="D77" s="39" t="str">
        <f t="shared" si="6"/>
        <v/>
      </c>
      <c r="E77" s="33" t="str">
        <f t="shared" si="7"/>
        <v/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5.75" customHeight="1">
      <c r="A78" s="26">
        <v>70</v>
      </c>
      <c r="B78" s="17"/>
      <c r="C78" s="42" t="str">
        <f t="shared" si="5"/>
        <v/>
      </c>
      <c r="D78" s="39" t="str">
        <f t="shared" si="6"/>
        <v/>
      </c>
      <c r="E78" s="33" t="str">
        <f t="shared" si="7"/>
        <v/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5.75" customHeight="1">
      <c r="A79" s="26">
        <v>71</v>
      </c>
      <c r="B79" s="17"/>
      <c r="C79" s="42" t="str">
        <f t="shared" si="5"/>
        <v/>
      </c>
      <c r="D79" s="39" t="str">
        <f t="shared" si="6"/>
        <v/>
      </c>
      <c r="E79" s="33" t="str">
        <f t="shared" si="7"/>
        <v/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5.75" customHeight="1">
      <c r="A80" s="26">
        <v>72</v>
      </c>
      <c r="B80" s="17"/>
      <c r="C80" s="42" t="str">
        <f t="shared" si="5"/>
        <v/>
      </c>
      <c r="D80" s="39" t="str">
        <f t="shared" si="6"/>
        <v/>
      </c>
      <c r="E80" s="33" t="str">
        <f t="shared" si="7"/>
        <v/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5.75" customHeight="1">
      <c r="A81" s="26">
        <v>73</v>
      </c>
      <c r="B81" s="17"/>
      <c r="C81" s="42" t="str">
        <f t="shared" si="5"/>
        <v/>
      </c>
      <c r="D81" s="39" t="str">
        <f t="shared" si="6"/>
        <v/>
      </c>
      <c r="E81" s="33" t="str">
        <f t="shared" si="7"/>
        <v/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5.75" customHeight="1">
      <c r="A82" s="26">
        <v>74</v>
      </c>
      <c r="B82" s="17"/>
      <c r="C82" s="42" t="str">
        <f t="shared" si="5"/>
        <v/>
      </c>
      <c r="D82" s="39" t="str">
        <f t="shared" si="6"/>
        <v/>
      </c>
      <c r="E82" s="33" t="str">
        <f t="shared" si="7"/>
        <v/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5.75" customHeight="1">
      <c r="A83" s="26">
        <v>75</v>
      </c>
      <c r="B83" s="17"/>
      <c r="C83" s="42" t="str">
        <f t="shared" si="5"/>
        <v/>
      </c>
      <c r="D83" s="39" t="str">
        <f t="shared" si="6"/>
        <v/>
      </c>
      <c r="E83" s="33" t="str">
        <f t="shared" si="7"/>
        <v/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5.75" customHeight="1">
      <c r="A84" s="26">
        <v>76</v>
      </c>
      <c r="B84" s="17"/>
      <c r="C84" s="42" t="str">
        <f t="shared" si="5"/>
        <v/>
      </c>
      <c r="D84" s="39" t="str">
        <f t="shared" si="6"/>
        <v/>
      </c>
      <c r="E84" s="33" t="str">
        <f t="shared" si="7"/>
        <v/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5.75" customHeight="1">
      <c r="A85" s="26">
        <v>77</v>
      </c>
      <c r="B85" s="17"/>
      <c r="C85" s="42" t="str">
        <f t="shared" si="5"/>
        <v/>
      </c>
      <c r="D85" s="39" t="str">
        <f t="shared" si="6"/>
        <v/>
      </c>
      <c r="E85" s="33" t="str">
        <f t="shared" si="7"/>
        <v/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5.75" customHeight="1">
      <c r="A86" s="26">
        <v>78</v>
      </c>
      <c r="B86" s="17"/>
      <c r="C86" s="42" t="str">
        <f t="shared" si="5"/>
        <v/>
      </c>
      <c r="D86" s="39" t="str">
        <f t="shared" si="6"/>
        <v/>
      </c>
      <c r="E86" s="33" t="str">
        <f t="shared" si="7"/>
        <v/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5.75" customHeight="1">
      <c r="A87" s="26">
        <v>79</v>
      </c>
      <c r="B87" s="17"/>
      <c r="C87" s="42" t="str">
        <f t="shared" si="5"/>
        <v/>
      </c>
      <c r="D87" s="39" t="str">
        <f t="shared" si="6"/>
        <v/>
      </c>
      <c r="E87" s="33" t="str">
        <f t="shared" si="7"/>
        <v/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1:27" ht="15.75" customHeight="1" thickBot="1">
      <c r="A88" s="26">
        <v>80</v>
      </c>
      <c r="B88" s="17"/>
      <c r="C88" s="42" t="str">
        <f t="shared" si="5"/>
        <v/>
      </c>
      <c r="D88" s="39" t="str">
        <f t="shared" si="6"/>
        <v/>
      </c>
      <c r="E88" s="33" t="str">
        <f t="shared" si="7"/>
        <v/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ht="15.75" customHeight="1" thickBot="1">
      <c r="A89" s="13"/>
      <c r="B89" s="41" t="s">
        <v>52</v>
      </c>
      <c r="C89" s="44" t="str">
        <f>IF(COUNT(C9:C88)=0,"",COUNTIF(C9:C88, "&gt;"&amp;ERROR_MÁXIMO))</f>
        <v/>
      </c>
      <c r="D89" s="41" t="s">
        <v>51</v>
      </c>
      <c r="E89" s="44" t="str">
        <f>IF(COUNT(E9:E88)=0, "", COUNT(E9:E88))</f>
        <v/>
      </c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ht="15.75" customHeight="1">
      <c r="A90" s="13"/>
      <c r="B90" s="13"/>
      <c r="C90" s="13"/>
      <c r="D90" s="13"/>
      <c r="E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ht="15.75" customHeight="1">
      <c r="A91" s="13"/>
      <c r="B91" s="13"/>
      <c r="C91" s="13"/>
      <c r="D91" s="13"/>
      <c r="E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1:27" ht="15.75" customHeight="1">
      <c r="A92" s="13"/>
      <c r="B92" s="13"/>
      <c r="C92" s="13"/>
      <c r="D92" s="13"/>
      <c r="E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1:27" ht="15.75" customHeight="1">
      <c r="A93" s="13"/>
      <c r="B93" s="13"/>
      <c r="C93" s="13"/>
      <c r="D93" s="13"/>
      <c r="E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spans="1:27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spans="1:27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1:2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1:27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1:27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1:27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1:27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1:27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1:27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1:27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1:27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1:27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1:2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1:27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1:27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1:27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1:27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1:2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1:27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1:27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1:27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1:27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1:27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1:27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1:27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1:27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1:27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1: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1:27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1:27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1:27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1:27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spans="1:27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spans="1:27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1:27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1:27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1:27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1:2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1:27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1:27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1:27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1:27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1:27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spans="1:27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spans="1:27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spans="1:27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spans="1:27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spans="1:2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spans="1:27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spans="1:27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spans="1:27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1:27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spans="1:27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spans="1:27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spans="1:27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spans="1:27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 spans="1:27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 spans="1:2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 spans="1:27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spans="1:27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spans="1:27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spans="1:27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spans="1:27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spans="1:27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spans="1:27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spans="1:27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spans="1:27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spans="1:2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spans="1:27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spans="1:27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spans="1:27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spans="1:27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1:27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1:27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spans="1:27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spans="1:27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1:27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spans="1:2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spans="1:27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1:27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1:27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spans="1:27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spans="1:27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spans="1:27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spans="1:27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spans="1:2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spans="1:27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spans="1:27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spans="1:27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spans="1:27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spans="1:27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1:27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1:27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1:27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1:27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spans="1:2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spans="1:27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spans="1:27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27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27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27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27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27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1:27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spans="1:27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1:2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1:27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27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1:27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spans="1:27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27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1:27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27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27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27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spans="1: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spans="1:27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1:27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spans="1:27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spans="1:27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 spans="1:2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 spans="1:27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 spans="1:27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 spans="1:27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 spans="1:27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 spans="1:27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1:27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1:27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spans="1:2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spans="1:27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 spans="1:27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 spans="1:27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 spans="1:27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 spans="1:27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 spans="1:27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 spans="1:27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 spans="1:27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2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 spans="1:27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spans="1:27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 spans="1:27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 spans="1:27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 spans="1:27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 spans="1:27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1:27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spans="1:27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 spans="1:27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 spans="1:2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 spans="1:27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 spans="1:27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 spans="1:27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spans="1:27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spans="1:27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 spans="1:27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 spans="1:27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 spans="1:27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 spans="1:27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 spans="1:2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 spans="1:27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1:27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spans="1:2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1:27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1:27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1:27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 spans="1:27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 spans="1:27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</row>
    <row r="295" spans="1:27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</row>
    <row r="296" spans="1:27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</row>
    <row r="297" spans="1:2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</row>
    <row r="298" spans="1:27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spans="1:27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 spans="1:27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</row>
    <row r="301" spans="1:27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</row>
    <row r="302" spans="1:27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</row>
    <row r="303" spans="1:27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</row>
    <row r="304" spans="1:27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</row>
    <row r="305" spans="1:27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</row>
    <row r="306" spans="1:27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</row>
    <row r="307" spans="1:2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</row>
    <row r="308" spans="1:27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</row>
    <row r="309" spans="1:27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</row>
    <row r="310" spans="1:27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</row>
    <row r="311" spans="1:27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</row>
    <row r="312" spans="1:27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</row>
    <row r="313" spans="1:27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</row>
    <row r="314" spans="1:27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</row>
    <row r="315" spans="1:27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</row>
    <row r="316" spans="1:27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</row>
    <row r="317" spans="1:2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</row>
    <row r="318" spans="1:27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</row>
    <row r="319" spans="1:27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</row>
    <row r="320" spans="1:27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</row>
    <row r="321" spans="1:27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</row>
    <row r="322" spans="1:27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</row>
    <row r="323" spans="1:27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</row>
    <row r="324" spans="1:27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</row>
    <row r="325" spans="1:27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</row>
    <row r="326" spans="1:27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</row>
    <row r="327" spans="1: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</row>
    <row r="328" spans="1:27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</row>
    <row r="329" spans="1:27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</row>
    <row r="330" spans="1:27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</row>
    <row r="331" spans="1:27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</row>
    <row r="332" spans="1:27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</row>
    <row r="333" spans="1:27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</row>
    <row r="334" spans="1:27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</row>
    <row r="335" spans="1:27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</row>
    <row r="336" spans="1:27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</row>
    <row r="337" spans="1:2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</row>
    <row r="338" spans="1:27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</row>
    <row r="339" spans="1:27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</row>
    <row r="340" spans="1:27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</row>
    <row r="341" spans="1:27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</row>
    <row r="342" spans="1:27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</row>
    <row r="343" spans="1:27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</row>
    <row r="344" spans="1:27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</row>
    <row r="345" spans="1:27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</row>
    <row r="346" spans="1:27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</row>
    <row r="347" spans="1:2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</row>
    <row r="348" spans="1:27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</row>
    <row r="349" spans="1:27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</row>
    <row r="350" spans="1:27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</row>
    <row r="351" spans="1:27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</row>
    <row r="352" spans="1:27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</row>
    <row r="353" spans="1:27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</row>
    <row r="354" spans="1:27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</row>
    <row r="355" spans="1:27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</row>
    <row r="356" spans="1:27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</row>
    <row r="357" spans="1:2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</row>
    <row r="358" spans="1:27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</row>
    <row r="359" spans="1:27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</row>
    <row r="360" spans="1:27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</row>
    <row r="361" spans="1:27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</row>
    <row r="362" spans="1:27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</row>
    <row r="363" spans="1:27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</row>
    <row r="364" spans="1:27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</row>
    <row r="365" spans="1:27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</row>
    <row r="366" spans="1:27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</row>
    <row r="367" spans="1:2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</row>
    <row r="368" spans="1:27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</row>
    <row r="369" spans="1:27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</row>
    <row r="370" spans="1:27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</row>
    <row r="371" spans="1:27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</row>
    <row r="372" spans="1:27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</row>
    <row r="373" spans="1:27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</row>
    <row r="374" spans="1:27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</row>
    <row r="375" spans="1:27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</row>
    <row r="376" spans="1:27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</row>
    <row r="377" spans="1:2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</row>
    <row r="378" spans="1:27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</row>
    <row r="379" spans="1:27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</row>
    <row r="380" spans="1:27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</row>
    <row r="381" spans="1:27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</row>
    <row r="382" spans="1:27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</row>
    <row r="383" spans="1:27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</row>
    <row r="384" spans="1:27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</row>
    <row r="385" spans="1:27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</row>
    <row r="386" spans="1:27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</row>
    <row r="387" spans="1:2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</row>
    <row r="388" spans="1:27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</row>
    <row r="389" spans="1:27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</row>
    <row r="390" spans="1:27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</row>
    <row r="391" spans="1:27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</row>
    <row r="392" spans="1:27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</row>
    <row r="393" spans="1:27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</row>
    <row r="394" spans="1:27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</row>
    <row r="395" spans="1:27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</row>
    <row r="396" spans="1:27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</row>
    <row r="397" spans="1:2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</row>
    <row r="398" spans="1:27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</row>
    <row r="399" spans="1:27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</row>
    <row r="400" spans="1:27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</row>
    <row r="401" spans="1:27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</row>
    <row r="402" spans="1:27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</row>
    <row r="403" spans="1:27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</row>
    <row r="404" spans="1:27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</row>
    <row r="405" spans="1:27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</row>
    <row r="406" spans="1:27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</row>
    <row r="407" spans="1:2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</row>
    <row r="408" spans="1:27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</row>
    <row r="409" spans="1:27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</row>
    <row r="410" spans="1:27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</row>
    <row r="411" spans="1:27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</row>
    <row r="412" spans="1:27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</row>
    <row r="413" spans="1:27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</row>
    <row r="414" spans="1:27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</row>
    <row r="415" spans="1:27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</row>
    <row r="416" spans="1:27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</row>
    <row r="417" spans="1:2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</row>
    <row r="418" spans="1:27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</row>
    <row r="419" spans="1:27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</row>
    <row r="420" spans="1:27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</row>
    <row r="421" spans="1:27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</row>
    <row r="422" spans="1:27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</row>
    <row r="423" spans="1:27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</row>
    <row r="424" spans="1:27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</row>
    <row r="425" spans="1:27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</row>
    <row r="426" spans="1:27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</row>
    <row r="427" spans="1: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</row>
    <row r="428" spans="1:27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</row>
    <row r="429" spans="1:27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</row>
    <row r="430" spans="1:27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</row>
    <row r="431" spans="1:27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</row>
    <row r="432" spans="1:27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</row>
    <row r="433" spans="1:27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</row>
    <row r="434" spans="1:27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</row>
    <row r="435" spans="1:27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</row>
    <row r="436" spans="1:27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</row>
    <row r="437" spans="1:2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</row>
    <row r="438" spans="1:27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</row>
    <row r="439" spans="1:27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</row>
    <row r="440" spans="1:27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</row>
    <row r="441" spans="1:27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</row>
    <row r="442" spans="1:27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</row>
    <row r="443" spans="1:27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</row>
    <row r="444" spans="1:27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</row>
    <row r="445" spans="1:27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</row>
    <row r="446" spans="1:27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</row>
    <row r="447" spans="1:2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</row>
    <row r="448" spans="1:27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</row>
    <row r="449" spans="1:27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</row>
    <row r="450" spans="1:27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</row>
    <row r="451" spans="1:27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</row>
    <row r="452" spans="1:27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</row>
    <row r="453" spans="1:27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</row>
    <row r="454" spans="1:27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</row>
    <row r="455" spans="1:27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</row>
    <row r="456" spans="1:27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</row>
    <row r="457" spans="1:2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</row>
    <row r="458" spans="1:27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</row>
    <row r="459" spans="1:27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</row>
    <row r="460" spans="1:27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</row>
    <row r="461" spans="1:27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</row>
    <row r="462" spans="1:27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</row>
    <row r="463" spans="1:27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</row>
    <row r="464" spans="1:27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</row>
    <row r="465" spans="1:27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</row>
    <row r="466" spans="1:27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</row>
    <row r="467" spans="1:2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</row>
    <row r="468" spans="1:27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</row>
    <row r="469" spans="1:27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</row>
    <row r="470" spans="1:27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</row>
    <row r="471" spans="1:27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</row>
    <row r="472" spans="1:27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</row>
    <row r="473" spans="1:27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</row>
    <row r="474" spans="1:27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</row>
    <row r="475" spans="1:27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</row>
    <row r="476" spans="1:27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</row>
    <row r="477" spans="1:2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</row>
    <row r="478" spans="1:27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</row>
    <row r="479" spans="1:27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</row>
    <row r="480" spans="1:27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</row>
    <row r="481" spans="1:27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</row>
    <row r="482" spans="1:27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</row>
    <row r="483" spans="1:27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</row>
    <row r="484" spans="1:27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</row>
    <row r="485" spans="1:27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</row>
    <row r="486" spans="1:27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</row>
    <row r="487" spans="1:2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</row>
    <row r="488" spans="1:27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</row>
    <row r="489" spans="1:27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</row>
    <row r="490" spans="1:27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</row>
    <row r="491" spans="1:27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</row>
    <row r="492" spans="1:27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</row>
    <row r="493" spans="1:27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</row>
    <row r="494" spans="1:27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</row>
    <row r="495" spans="1:27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</row>
    <row r="496" spans="1:27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</row>
    <row r="497" spans="1:2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</row>
    <row r="498" spans="1:27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</row>
    <row r="499" spans="1:27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</row>
    <row r="500" spans="1:27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</row>
    <row r="501" spans="1:27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</row>
    <row r="502" spans="1:27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</row>
    <row r="503" spans="1:27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</row>
    <row r="504" spans="1:27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</row>
    <row r="505" spans="1:27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</row>
    <row r="506" spans="1:27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</row>
    <row r="507" spans="1:2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</row>
    <row r="508" spans="1:27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</row>
    <row r="509" spans="1:27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</row>
    <row r="510" spans="1:27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</row>
    <row r="511" spans="1:27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</row>
    <row r="512" spans="1:27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</row>
    <row r="513" spans="1:27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</row>
    <row r="514" spans="1:27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</row>
    <row r="515" spans="1:27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</row>
    <row r="516" spans="1:27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</row>
    <row r="517" spans="1:2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</row>
    <row r="518" spans="1:27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</row>
    <row r="519" spans="1:27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</row>
    <row r="520" spans="1:27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</row>
    <row r="521" spans="1:27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</row>
    <row r="522" spans="1:27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</row>
    <row r="523" spans="1:27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</row>
    <row r="524" spans="1:27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</row>
    <row r="525" spans="1:27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</row>
    <row r="526" spans="1:27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</row>
    <row r="527" spans="1: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</row>
    <row r="528" spans="1:27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</row>
    <row r="529" spans="1:27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</row>
    <row r="530" spans="1:27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</row>
    <row r="531" spans="1:27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</row>
    <row r="532" spans="1:27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</row>
    <row r="533" spans="1:27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</row>
    <row r="534" spans="1:27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</row>
    <row r="535" spans="1:27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</row>
    <row r="536" spans="1:27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</row>
    <row r="537" spans="1:2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</row>
    <row r="538" spans="1:27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</row>
    <row r="539" spans="1:27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</row>
    <row r="540" spans="1:27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</row>
    <row r="541" spans="1:27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</row>
    <row r="542" spans="1:27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</row>
    <row r="543" spans="1:27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</row>
    <row r="544" spans="1:27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</row>
    <row r="545" spans="1:27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</row>
    <row r="546" spans="1:27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</row>
    <row r="547" spans="1:2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</row>
    <row r="548" spans="1:27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</row>
    <row r="549" spans="1:27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</row>
    <row r="550" spans="1:27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</row>
    <row r="551" spans="1:27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</row>
    <row r="552" spans="1:27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</row>
    <row r="553" spans="1:27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</row>
    <row r="554" spans="1:27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</row>
    <row r="555" spans="1:27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</row>
    <row r="556" spans="1:27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</row>
    <row r="557" spans="1:2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</row>
    <row r="558" spans="1:27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</row>
    <row r="559" spans="1:27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</row>
    <row r="560" spans="1:27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</row>
    <row r="561" spans="1:27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</row>
    <row r="562" spans="1:27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</row>
    <row r="563" spans="1:27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</row>
    <row r="564" spans="1:27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</row>
    <row r="565" spans="1:27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</row>
    <row r="566" spans="1:27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</row>
    <row r="567" spans="1:2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</row>
    <row r="568" spans="1:27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</row>
    <row r="569" spans="1:27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</row>
    <row r="570" spans="1:27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</row>
    <row r="571" spans="1:27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</row>
    <row r="572" spans="1:27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</row>
    <row r="573" spans="1:27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</row>
    <row r="574" spans="1:27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</row>
    <row r="575" spans="1:27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</row>
    <row r="576" spans="1:27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</row>
    <row r="577" spans="1:2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</row>
    <row r="578" spans="1:27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</row>
    <row r="579" spans="1:27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</row>
    <row r="580" spans="1:27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</row>
    <row r="581" spans="1:27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</row>
    <row r="582" spans="1:27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</row>
    <row r="583" spans="1:27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</row>
    <row r="584" spans="1:27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</row>
    <row r="585" spans="1:27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</row>
    <row r="586" spans="1:27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</row>
    <row r="587" spans="1:2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</row>
    <row r="588" spans="1:27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</row>
    <row r="589" spans="1:27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</row>
    <row r="590" spans="1:27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</row>
    <row r="591" spans="1:27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</row>
    <row r="592" spans="1:27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</row>
    <row r="593" spans="1:27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</row>
    <row r="594" spans="1:27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</row>
    <row r="595" spans="1:27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</row>
    <row r="596" spans="1:27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</row>
    <row r="597" spans="1:2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</row>
    <row r="598" spans="1:27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</row>
    <row r="599" spans="1:27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</row>
    <row r="600" spans="1:27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</row>
    <row r="601" spans="1:27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</row>
    <row r="602" spans="1:27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</row>
    <row r="603" spans="1:27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</row>
    <row r="604" spans="1:27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</row>
    <row r="605" spans="1:27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</row>
    <row r="606" spans="1:27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</row>
    <row r="607" spans="1:2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</row>
    <row r="608" spans="1:27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</row>
    <row r="609" spans="1:27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</row>
    <row r="610" spans="1:27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</row>
    <row r="611" spans="1:27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</row>
    <row r="612" spans="1:27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</row>
    <row r="613" spans="1:27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</row>
    <row r="614" spans="1:27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</row>
    <row r="615" spans="1:27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</row>
    <row r="616" spans="1:27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</row>
    <row r="617" spans="1:2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</row>
    <row r="618" spans="1:27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</row>
    <row r="619" spans="1:27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</row>
    <row r="620" spans="1:27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</row>
    <row r="621" spans="1:27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</row>
    <row r="622" spans="1:27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</row>
    <row r="623" spans="1:27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</row>
    <row r="624" spans="1:27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</row>
    <row r="625" spans="1:27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</row>
    <row r="626" spans="1:27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</row>
    <row r="627" spans="1: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</row>
    <row r="628" spans="1:27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</row>
    <row r="629" spans="1:27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</row>
    <row r="630" spans="1:27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</row>
    <row r="631" spans="1:27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</row>
    <row r="632" spans="1:27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</row>
    <row r="633" spans="1:27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</row>
    <row r="634" spans="1:27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</row>
    <row r="635" spans="1:27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</row>
    <row r="636" spans="1:27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</row>
    <row r="637" spans="1:2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</row>
    <row r="638" spans="1:27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</row>
    <row r="639" spans="1:27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</row>
    <row r="640" spans="1:27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</row>
    <row r="641" spans="1:27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</row>
    <row r="642" spans="1:27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</row>
    <row r="643" spans="1:27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</row>
    <row r="644" spans="1:27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</row>
    <row r="645" spans="1:27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</row>
    <row r="646" spans="1:27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</row>
    <row r="647" spans="1:2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</row>
    <row r="648" spans="1:27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</row>
    <row r="649" spans="1:27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</row>
    <row r="650" spans="1:27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</row>
    <row r="651" spans="1:27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</row>
    <row r="652" spans="1:27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</row>
    <row r="653" spans="1:27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</row>
    <row r="654" spans="1:27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</row>
    <row r="655" spans="1:27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</row>
    <row r="656" spans="1:27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</row>
    <row r="657" spans="1:2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</row>
    <row r="658" spans="1:27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</row>
    <row r="659" spans="1:27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</row>
    <row r="660" spans="1:27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</row>
    <row r="661" spans="1:27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</row>
    <row r="662" spans="1:27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</row>
    <row r="663" spans="1:27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</row>
    <row r="664" spans="1:27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</row>
    <row r="665" spans="1:27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</row>
    <row r="666" spans="1:27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</row>
    <row r="667" spans="1:2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</row>
    <row r="668" spans="1:27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</row>
    <row r="669" spans="1:27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</row>
    <row r="670" spans="1:27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</row>
    <row r="671" spans="1:27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</row>
    <row r="672" spans="1:27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</row>
    <row r="673" spans="1:27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</row>
    <row r="674" spans="1:27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</row>
    <row r="675" spans="1:27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</row>
    <row r="676" spans="1:27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</row>
    <row r="677" spans="1:2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</row>
    <row r="678" spans="1:27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</row>
    <row r="679" spans="1:27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</row>
    <row r="680" spans="1:27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</row>
    <row r="681" spans="1:27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</row>
    <row r="682" spans="1:27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</row>
    <row r="683" spans="1:27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</row>
    <row r="684" spans="1:27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</row>
    <row r="685" spans="1:27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</row>
    <row r="686" spans="1:27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</row>
    <row r="687" spans="1:2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</row>
    <row r="688" spans="1:27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</row>
    <row r="689" spans="1:27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</row>
    <row r="690" spans="1:27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</row>
    <row r="691" spans="1:27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</row>
    <row r="692" spans="1:27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</row>
    <row r="693" spans="1:27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</row>
    <row r="694" spans="1:27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</row>
    <row r="695" spans="1:27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</row>
    <row r="696" spans="1:27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</row>
    <row r="697" spans="1:2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</row>
    <row r="698" spans="1:27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</row>
    <row r="699" spans="1:27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</row>
    <row r="700" spans="1:27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</row>
    <row r="701" spans="1:27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</row>
    <row r="702" spans="1:27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</row>
    <row r="703" spans="1:27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</row>
    <row r="704" spans="1:27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</row>
    <row r="705" spans="1:27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</row>
    <row r="706" spans="1:27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</row>
    <row r="707" spans="1:2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</row>
    <row r="708" spans="1:27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</row>
    <row r="709" spans="1:27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</row>
    <row r="710" spans="1:27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</row>
    <row r="711" spans="1:27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</row>
    <row r="712" spans="1:27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</row>
    <row r="713" spans="1:27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</row>
    <row r="714" spans="1:27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</row>
    <row r="715" spans="1:27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</row>
    <row r="716" spans="1:27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</row>
    <row r="717" spans="1:2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</row>
    <row r="718" spans="1:27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</row>
    <row r="719" spans="1:27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</row>
    <row r="720" spans="1:27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</row>
    <row r="721" spans="1:27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</row>
    <row r="722" spans="1:27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</row>
    <row r="723" spans="1:27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</row>
    <row r="724" spans="1:27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</row>
    <row r="725" spans="1:27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</row>
    <row r="726" spans="1:27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</row>
    <row r="727" spans="1: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</row>
    <row r="728" spans="1:27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</row>
    <row r="729" spans="1:27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</row>
    <row r="730" spans="1:27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</row>
    <row r="731" spans="1:27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</row>
    <row r="732" spans="1:27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</row>
    <row r="733" spans="1:27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</row>
    <row r="734" spans="1:27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</row>
    <row r="735" spans="1:27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</row>
    <row r="736" spans="1:27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</row>
    <row r="737" spans="1:2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</row>
    <row r="738" spans="1:27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</row>
    <row r="739" spans="1:27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</row>
    <row r="740" spans="1:27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</row>
    <row r="741" spans="1:27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</row>
    <row r="742" spans="1:27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</row>
    <row r="743" spans="1:27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</row>
    <row r="744" spans="1:27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</row>
    <row r="745" spans="1:27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</row>
    <row r="746" spans="1:27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</row>
    <row r="747" spans="1:2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</row>
    <row r="748" spans="1:27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</row>
    <row r="749" spans="1:27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</row>
    <row r="750" spans="1:27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</row>
    <row r="751" spans="1:27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</row>
    <row r="752" spans="1:27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</row>
    <row r="753" spans="1:27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</row>
    <row r="754" spans="1:27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</row>
    <row r="755" spans="1:27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</row>
    <row r="756" spans="1:27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</row>
    <row r="757" spans="1:2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</row>
    <row r="758" spans="1:27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</row>
    <row r="759" spans="1:27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</row>
    <row r="760" spans="1:27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</row>
    <row r="761" spans="1:27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</row>
    <row r="762" spans="1:27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</row>
    <row r="763" spans="1:27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</row>
    <row r="764" spans="1:27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</row>
    <row r="765" spans="1:27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</row>
    <row r="766" spans="1:27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</row>
    <row r="767" spans="1:2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</row>
    <row r="768" spans="1:27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</row>
    <row r="769" spans="1:27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</row>
    <row r="770" spans="1:27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</row>
    <row r="771" spans="1:27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</row>
    <row r="772" spans="1:27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</row>
    <row r="773" spans="1:27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</row>
    <row r="774" spans="1:27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</row>
    <row r="775" spans="1:27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</row>
    <row r="776" spans="1:27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</row>
    <row r="777" spans="1:2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</row>
    <row r="778" spans="1:27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</row>
    <row r="779" spans="1:27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</row>
    <row r="780" spans="1:27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</row>
    <row r="781" spans="1:27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</row>
    <row r="782" spans="1:27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</row>
    <row r="783" spans="1:27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</row>
    <row r="784" spans="1:27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</row>
    <row r="785" spans="1:27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</row>
    <row r="786" spans="1:27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</row>
    <row r="787" spans="1:2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</row>
    <row r="788" spans="1:27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</row>
    <row r="789" spans="1:27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</row>
    <row r="790" spans="1:27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</row>
    <row r="791" spans="1:27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</row>
    <row r="792" spans="1:27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</row>
    <row r="793" spans="1:27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</row>
    <row r="794" spans="1:27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</row>
    <row r="795" spans="1:27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</row>
    <row r="796" spans="1:27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</row>
    <row r="797" spans="1:2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</row>
    <row r="798" spans="1:27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</row>
    <row r="799" spans="1:27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</row>
    <row r="800" spans="1:27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</row>
    <row r="801" spans="1:27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</row>
    <row r="802" spans="1:27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</row>
    <row r="803" spans="1:27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</row>
    <row r="804" spans="1:27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</row>
    <row r="805" spans="1:27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</row>
    <row r="806" spans="1:27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</row>
    <row r="807" spans="1:2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</row>
    <row r="808" spans="1:27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</row>
    <row r="809" spans="1:27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</row>
    <row r="810" spans="1:27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</row>
    <row r="811" spans="1:27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</row>
    <row r="812" spans="1:27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</row>
    <row r="813" spans="1:27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</row>
    <row r="814" spans="1:27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</row>
    <row r="815" spans="1:27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</row>
    <row r="816" spans="1:27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</row>
    <row r="817" spans="1:2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</row>
    <row r="818" spans="1:27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</row>
    <row r="819" spans="1:27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</row>
    <row r="820" spans="1:27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</row>
    <row r="821" spans="1:27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</row>
    <row r="822" spans="1:27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</row>
    <row r="823" spans="1:27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</row>
    <row r="824" spans="1:27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</row>
    <row r="825" spans="1:27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</row>
    <row r="826" spans="1:27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</row>
    <row r="827" spans="1: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</row>
    <row r="828" spans="1:27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</row>
    <row r="829" spans="1:27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</row>
    <row r="830" spans="1:27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</row>
    <row r="831" spans="1:27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</row>
    <row r="832" spans="1:27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</row>
    <row r="833" spans="1:27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</row>
    <row r="834" spans="1:27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</row>
    <row r="835" spans="1:27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</row>
    <row r="836" spans="1:27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</row>
    <row r="837" spans="1:2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</row>
    <row r="838" spans="1:27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</row>
    <row r="839" spans="1:27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</row>
    <row r="840" spans="1:27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</row>
    <row r="841" spans="1:27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</row>
    <row r="842" spans="1:27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</row>
    <row r="843" spans="1:27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</row>
    <row r="844" spans="1:27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</row>
    <row r="845" spans="1:27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</row>
    <row r="846" spans="1:27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</row>
    <row r="847" spans="1:2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</row>
    <row r="848" spans="1:27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</row>
    <row r="849" spans="1:27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</row>
    <row r="850" spans="1:27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</row>
    <row r="851" spans="1:27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</row>
    <row r="852" spans="1:27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</row>
    <row r="853" spans="1:27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</row>
    <row r="854" spans="1:27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</row>
    <row r="855" spans="1:27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</row>
    <row r="856" spans="1:27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</row>
    <row r="857" spans="1:2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</row>
    <row r="858" spans="1:27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</row>
    <row r="859" spans="1:27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</row>
    <row r="860" spans="1:27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</row>
    <row r="861" spans="1:27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</row>
    <row r="862" spans="1:27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</row>
    <row r="863" spans="1:27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</row>
    <row r="864" spans="1:27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</row>
    <row r="865" spans="1:27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</row>
    <row r="866" spans="1:27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</row>
    <row r="867" spans="1:2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</row>
    <row r="868" spans="1:27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</row>
    <row r="869" spans="1:27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</row>
    <row r="870" spans="1:27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</row>
    <row r="871" spans="1:27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</row>
    <row r="872" spans="1:27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</row>
    <row r="873" spans="1:27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</row>
    <row r="874" spans="1:27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</row>
    <row r="875" spans="1:27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</row>
    <row r="876" spans="1:27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</row>
    <row r="877" spans="1:2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</row>
    <row r="878" spans="1:27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</row>
    <row r="879" spans="1:27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</row>
    <row r="880" spans="1:27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</row>
    <row r="881" spans="1:27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</row>
    <row r="882" spans="1:27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</row>
    <row r="883" spans="1:27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</row>
    <row r="884" spans="1:27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</row>
    <row r="885" spans="1:27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</row>
    <row r="886" spans="1:27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</row>
    <row r="887" spans="1:2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</row>
    <row r="888" spans="1:27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</row>
    <row r="889" spans="1:27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</row>
    <row r="890" spans="1:27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</row>
    <row r="891" spans="1:27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</row>
    <row r="892" spans="1:27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</row>
    <row r="893" spans="1:27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</row>
    <row r="894" spans="1:27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</row>
    <row r="895" spans="1:27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</row>
    <row r="896" spans="1:27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</row>
    <row r="897" spans="1:2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</row>
    <row r="898" spans="1:27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</row>
    <row r="899" spans="1:27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</row>
    <row r="900" spans="1:27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</row>
    <row r="901" spans="1:27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</row>
    <row r="902" spans="1:27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</row>
    <row r="903" spans="1:27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</row>
    <row r="904" spans="1:27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</row>
    <row r="905" spans="1:27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</row>
    <row r="906" spans="1:27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</row>
    <row r="907" spans="1:2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</row>
    <row r="908" spans="1:27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</row>
    <row r="909" spans="1:27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</row>
    <row r="910" spans="1:27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</row>
    <row r="911" spans="1:27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</row>
    <row r="912" spans="1:27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</row>
    <row r="913" spans="1:27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</row>
    <row r="914" spans="1:27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</row>
    <row r="915" spans="1:27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</row>
    <row r="916" spans="1:27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</row>
    <row r="917" spans="1:2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</row>
    <row r="918" spans="1:27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</row>
    <row r="919" spans="1:27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</row>
    <row r="920" spans="1:27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</row>
    <row r="921" spans="1:27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</row>
    <row r="922" spans="1:27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</row>
    <row r="923" spans="1:27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</row>
    <row r="924" spans="1:27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</row>
    <row r="925" spans="1:27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</row>
    <row r="926" spans="1:27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</row>
    <row r="927" spans="1: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</row>
    <row r="928" spans="1:27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</row>
    <row r="929" spans="1:27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</row>
    <row r="930" spans="1:27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</row>
    <row r="931" spans="1:27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</row>
    <row r="932" spans="1:27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</row>
    <row r="933" spans="1:27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</row>
    <row r="934" spans="1:27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</row>
    <row r="935" spans="1:27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</row>
    <row r="936" spans="1:27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</row>
    <row r="937" spans="1:2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</row>
    <row r="938" spans="1:27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</row>
    <row r="939" spans="1:27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</row>
    <row r="940" spans="1:27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</row>
    <row r="941" spans="1:27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</row>
    <row r="942" spans="1:27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</row>
    <row r="943" spans="1:27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</row>
    <row r="944" spans="1:27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</row>
    <row r="945" spans="1:27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</row>
    <row r="946" spans="1:27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</row>
    <row r="947" spans="1:2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</row>
    <row r="948" spans="1:27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</row>
    <row r="949" spans="1:27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</row>
    <row r="950" spans="1:27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</row>
    <row r="951" spans="1:27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</row>
    <row r="952" spans="1:27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</row>
    <row r="953" spans="1:27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</row>
    <row r="954" spans="1:27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</row>
    <row r="955" spans="1:27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</row>
    <row r="956" spans="1:27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</row>
    <row r="957" spans="1:2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</row>
    <row r="958" spans="1:27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</row>
    <row r="959" spans="1:27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</row>
    <row r="960" spans="1:27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</row>
    <row r="961" spans="1:27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</row>
    <row r="962" spans="1:27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</row>
    <row r="963" spans="1:27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</row>
    <row r="964" spans="1:27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</row>
    <row r="965" spans="1:27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</row>
    <row r="966" spans="1:27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</row>
    <row r="967" spans="1:2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</row>
    <row r="968" spans="1:27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</row>
    <row r="969" spans="1:27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</row>
    <row r="970" spans="1:27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</row>
    <row r="971" spans="1:27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</row>
    <row r="972" spans="1:27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</row>
    <row r="973" spans="1:27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</row>
    <row r="974" spans="1:27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</row>
    <row r="975" spans="1:27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</row>
    <row r="976" spans="1:27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</row>
    <row r="977" spans="1:2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</row>
    <row r="978" spans="1:27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</row>
    <row r="979" spans="1:27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</row>
    <row r="980" spans="1:27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</row>
    <row r="981" spans="1:27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</row>
    <row r="982" spans="1:27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</row>
    <row r="983" spans="1:27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</row>
    <row r="984" spans="1:27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</row>
    <row r="985" spans="1:27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</row>
    <row r="986" spans="1:27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</row>
    <row r="987" spans="1:2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</row>
    <row r="988" spans="1:27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</row>
    <row r="989" spans="1:27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</row>
    <row r="990" spans="1:27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</row>
    <row r="991" spans="1:27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</row>
    <row r="992" spans="1:27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</row>
    <row r="993" spans="1:27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</row>
    <row r="994" spans="1:27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</row>
    <row r="995" spans="1:27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</row>
    <row r="996" spans="1:27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</row>
    <row r="997" spans="1:2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</row>
    <row r="998" spans="1:27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</row>
    <row r="999" spans="1:27" ht="15.75" customHeight="1">
      <c r="E999" s="13"/>
      <c r="F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</row>
  </sheetData>
  <sheetProtection algorithmName="SHA-512" hashValue="0PySGp6NNF+VoZF7as7gBabsclhuihM7wlxifZbfitBtbXnYNz4Pj2sTeqGlMdR8B41UcD4EZcSZ3AA6DvYbxA==" saltValue="pIbiQZOFCPO+5aVTYNDuIA==" spinCount="100000" sheet="1" objects="1" scenarios="1"/>
  <mergeCells count="28">
    <mergeCell ref="K5:S6"/>
    <mergeCell ref="J9:K9"/>
    <mergeCell ref="J10:K10"/>
    <mergeCell ref="S10:T10"/>
    <mergeCell ref="S23:T23"/>
    <mergeCell ref="G37:H37"/>
    <mergeCell ref="G8:I8"/>
    <mergeCell ref="J8:L8"/>
    <mergeCell ref="G20:I20"/>
    <mergeCell ref="H21:I21"/>
    <mergeCell ref="H22:I22"/>
    <mergeCell ref="G31:I31"/>
    <mergeCell ref="H28:I28"/>
    <mergeCell ref="H23:I23"/>
    <mergeCell ref="H24:I24"/>
    <mergeCell ref="H25:I25"/>
    <mergeCell ref="H26:I26"/>
    <mergeCell ref="H27:I27"/>
    <mergeCell ref="A1:D1"/>
    <mergeCell ref="K1:S2"/>
    <mergeCell ref="E2:E3"/>
    <mergeCell ref="F2:F3"/>
    <mergeCell ref="G2:G3"/>
    <mergeCell ref="K3:S4"/>
    <mergeCell ref="A2:D3"/>
    <mergeCell ref="A4:D4"/>
    <mergeCell ref="E1:G1"/>
    <mergeCell ref="H1:J3"/>
  </mergeCells>
  <conditionalFormatting sqref="D9:D88">
    <cfRule type="cellIs" dxfId="25" priority="9" operator="equal">
      <formula>"RECHAZADO"</formula>
    </cfRule>
  </conditionalFormatting>
  <conditionalFormatting sqref="D9:D88">
    <cfRule type="cellIs" dxfId="24" priority="10" operator="equal">
      <formula>"ACEPTADO"</formula>
    </cfRule>
  </conditionalFormatting>
  <conditionalFormatting sqref="G33:I33">
    <cfRule type="cellIs" dxfId="23" priority="11" operator="equal">
      <formula>"RECHAZADO"</formula>
    </cfRule>
  </conditionalFormatting>
  <conditionalFormatting sqref="G34:I34">
    <cfRule type="cellIs" dxfId="22" priority="12" operator="equal">
      <formula>"REVISAR"</formula>
    </cfRule>
  </conditionalFormatting>
  <conditionalFormatting sqref="G35:I35">
    <cfRule type="cellIs" dxfId="21" priority="13" operator="equal">
      <formula>"ACEPTADO"</formula>
    </cfRule>
  </conditionalFormatting>
  <conditionalFormatting sqref="I10">
    <cfRule type="cellIs" dxfId="20" priority="14" operator="equal">
      <formula>"RECHAZADO"</formula>
    </cfRule>
  </conditionalFormatting>
  <conditionalFormatting sqref="I10">
    <cfRule type="cellIs" dxfId="19" priority="15" operator="equal">
      <formula>"ACEPTADO"</formula>
    </cfRule>
  </conditionalFormatting>
  <conditionalFormatting sqref="H11">
    <cfRule type="cellIs" dxfId="18" priority="7" operator="equal">
      <formula>"ERROR"</formula>
    </cfRule>
    <cfRule type="cellIs" dxfId="17" priority="8" operator="equal">
      <formula>"ERROR"</formula>
    </cfRule>
  </conditionalFormatting>
  <conditionalFormatting sqref="I37">
    <cfRule type="cellIs" dxfId="16" priority="5" operator="equal">
      <formula>"RECHAZADO"</formula>
    </cfRule>
    <cfRule type="cellIs" dxfId="15" priority="6" operator="equal">
      <formula>"ACEPTADO"</formula>
    </cfRule>
  </conditionalFormatting>
  <conditionalFormatting sqref="I9">
    <cfRule type="cellIs" dxfId="14" priority="1" operator="equal">
      <formula>"RECHAZADO"</formula>
    </cfRule>
  </conditionalFormatting>
  <conditionalFormatting sqref="I9">
    <cfRule type="cellIs" dxfId="13" priority="2" operator="equal">
      <formula>"ACEPTADO"</formula>
    </cfRule>
  </conditionalFormatting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9"/>
  <sheetViews>
    <sheetView workbookViewId="0">
      <selection activeCell="E4" sqref="E4"/>
    </sheetView>
  </sheetViews>
  <sheetFormatPr baseColWidth="10" defaultColWidth="14.42578125" defaultRowHeight="15"/>
  <cols>
    <col min="1" max="2" width="11.42578125" style="14" customWidth="1"/>
    <col min="3" max="3" width="26.28515625" style="14" customWidth="1"/>
    <col min="4" max="4" width="14.28515625" style="14" customWidth="1"/>
    <col min="5" max="5" width="14.140625" style="14" customWidth="1"/>
    <col min="6" max="6" width="13.42578125" style="14" customWidth="1"/>
    <col min="7" max="7" width="22.42578125" style="14" customWidth="1"/>
    <col min="8" max="8" width="14.140625" style="14" customWidth="1"/>
    <col min="9" max="9" width="14.28515625" style="14" customWidth="1"/>
    <col min="10" max="10" width="14.5703125" style="14" customWidth="1"/>
    <col min="11" max="11" width="13" style="14" customWidth="1"/>
    <col min="12" max="12" width="13.42578125" style="14" customWidth="1"/>
    <col min="13" max="13" width="11.42578125" style="14" customWidth="1"/>
    <col min="14" max="14" width="13.5703125" style="14" customWidth="1"/>
    <col min="15" max="18" width="11.42578125" style="14" customWidth="1"/>
    <col min="19" max="19" width="13.85546875" style="14" customWidth="1"/>
    <col min="20" max="20" width="11.42578125" style="14" customWidth="1"/>
    <col min="21" max="27" width="10.7109375" style="14" customWidth="1"/>
    <col min="28" max="16384" width="14.42578125" style="14"/>
  </cols>
  <sheetData>
    <row r="1" spans="1:27" ht="18" customHeight="1">
      <c r="A1" s="133" t="s">
        <v>0</v>
      </c>
      <c r="B1" s="134"/>
      <c r="C1" s="135"/>
      <c r="D1" s="135"/>
      <c r="E1" s="136" t="str">
        <f>IF('PRIMER MUESTREO'!E1="","",'PRIMER MUESTREO'!E1)</f>
        <v/>
      </c>
      <c r="F1" s="137"/>
      <c r="G1" s="137"/>
      <c r="H1" s="138" t="s">
        <v>1</v>
      </c>
      <c r="I1" s="139"/>
      <c r="J1" s="140"/>
      <c r="K1" s="127" t="s">
        <v>2</v>
      </c>
      <c r="L1" s="128"/>
      <c r="M1" s="128"/>
      <c r="N1" s="128"/>
      <c r="O1" s="128"/>
      <c r="P1" s="128"/>
      <c r="Q1" s="128"/>
      <c r="R1" s="128"/>
      <c r="S1" s="128"/>
      <c r="T1" s="12"/>
      <c r="U1" s="13"/>
      <c r="V1" s="13"/>
      <c r="W1" s="13"/>
      <c r="X1" s="13"/>
      <c r="Y1" s="13"/>
      <c r="Z1" s="13"/>
      <c r="AA1" s="13"/>
    </row>
    <row r="2" spans="1:27" ht="18" customHeight="1">
      <c r="A2" s="146" t="s">
        <v>3</v>
      </c>
      <c r="B2" s="147"/>
      <c r="C2" s="147"/>
      <c r="D2" s="148"/>
      <c r="E2" s="151" t="str">
        <f>IF(E1="", "", IF(E1&lt;100, VALUE(E1), IF(AND(E1&gt;99, E1&lt;501), "30", "")))</f>
        <v/>
      </c>
      <c r="F2" s="151" t="str">
        <f>IF(AND(E1&gt;500,E1&lt;3201),"50","")</f>
        <v/>
      </c>
      <c r="G2" s="152" t="str">
        <f>IF(E1&gt;3200,"80","")</f>
        <v>80</v>
      </c>
      <c r="H2" s="141"/>
      <c r="I2" s="110"/>
      <c r="J2" s="142"/>
      <c r="K2" s="128"/>
      <c r="L2" s="128"/>
      <c r="M2" s="128"/>
      <c r="N2" s="128"/>
      <c r="O2" s="128"/>
      <c r="P2" s="128"/>
      <c r="Q2" s="128"/>
      <c r="R2" s="128"/>
      <c r="S2" s="128"/>
      <c r="T2" s="12"/>
      <c r="U2" s="13"/>
      <c r="V2" s="13"/>
      <c r="W2" s="13"/>
      <c r="X2" s="13"/>
      <c r="Y2" s="13"/>
      <c r="Z2" s="13"/>
      <c r="AA2" s="13"/>
    </row>
    <row r="3" spans="1:27" ht="15" customHeight="1">
      <c r="A3" s="149"/>
      <c r="B3" s="150"/>
      <c r="C3" s="150"/>
      <c r="D3" s="115"/>
      <c r="E3" s="119"/>
      <c r="F3" s="119"/>
      <c r="G3" s="149"/>
      <c r="H3" s="143"/>
      <c r="I3" s="144"/>
      <c r="J3" s="145"/>
      <c r="K3" s="127" t="s">
        <v>4</v>
      </c>
      <c r="L3" s="128"/>
      <c r="M3" s="128"/>
      <c r="N3" s="128"/>
      <c r="O3" s="128"/>
      <c r="P3" s="128"/>
      <c r="Q3" s="128"/>
      <c r="R3" s="128"/>
      <c r="S3" s="128"/>
      <c r="T3" s="13"/>
      <c r="U3" s="13"/>
      <c r="V3" s="13"/>
      <c r="W3" s="13"/>
      <c r="X3" s="13"/>
      <c r="Y3" s="13"/>
      <c r="Z3" s="13"/>
      <c r="AA3" s="13"/>
    </row>
    <row r="4" spans="1:27" ht="18.75">
      <c r="A4" s="133" t="s">
        <v>36</v>
      </c>
      <c r="B4" s="134"/>
      <c r="C4" s="135"/>
      <c r="D4" s="117"/>
      <c r="E4" s="60" t="str">
        <f>IF('PRIMER MUESTREO'!E4="","",'PRIMER MUESTREO'!E4)</f>
        <v/>
      </c>
      <c r="F4" s="61"/>
      <c r="G4" s="61"/>
      <c r="H4" s="30"/>
      <c r="I4" s="30"/>
      <c r="J4" s="30"/>
      <c r="K4" s="128"/>
      <c r="L4" s="128"/>
      <c r="M4" s="128"/>
      <c r="N4" s="128"/>
      <c r="O4" s="128"/>
      <c r="P4" s="128"/>
      <c r="Q4" s="128"/>
      <c r="R4" s="128"/>
      <c r="S4" s="128"/>
      <c r="T4" s="13"/>
      <c r="U4" s="13"/>
      <c r="V4" s="13"/>
      <c r="W4" s="13"/>
      <c r="X4" s="13"/>
      <c r="Y4" s="13"/>
      <c r="Z4" s="13"/>
      <c r="AA4" s="13"/>
    </row>
    <row r="5" spans="1:27" ht="15" customHeight="1">
      <c r="A5" s="62"/>
      <c r="B5" s="62"/>
      <c r="C5" s="62"/>
      <c r="D5" s="62"/>
      <c r="E5" s="30"/>
      <c r="F5" s="30"/>
      <c r="G5" s="30"/>
      <c r="H5" s="30"/>
      <c r="I5" s="30"/>
      <c r="J5" s="30"/>
      <c r="K5" s="127" t="s">
        <v>35</v>
      </c>
      <c r="L5" s="128"/>
      <c r="M5" s="128"/>
      <c r="N5" s="128"/>
      <c r="O5" s="128"/>
      <c r="P5" s="128"/>
      <c r="Q5" s="128"/>
      <c r="R5" s="128"/>
      <c r="S5" s="128"/>
      <c r="T5" s="13"/>
      <c r="U5" s="13"/>
      <c r="V5" s="13"/>
      <c r="W5" s="13"/>
      <c r="X5" s="13"/>
      <c r="Y5" s="13"/>
      <c r="Z5" s="13"/>
      <c r="AA5" s="13"/>
    </row>
    <row r="6" spans="1:27">
      <c r="A6" s="62"/>
      <c r="B6" s="62"/>
      <c r="C6" s="62"/>
      <c r="D6" s="62"/>
      <c r="E6" s="30"/>
      <c r="F6" s="30"/>
      <c r="G6" s="30"/>
      <c r="H6" s="30"/>
      <c r="I6" s="30"/>
      <c r="J6" s="30"/>
      <c r="K6" s="128"/>
      <c r="L6" s="128"/>
      <c r="M6" s="128"/>
      <c r="N6" s="128"/>
      <c r="O6" s="128"/>
      <c r="P6" s="128"/>
      <c r="Q6" s="128"/>
      <c r="R6" s="128"/>
      <c r="S6" s="128"/>
      <c r="T6" s="13"/>
      <c r="U6" s="13"/>
      <c r="V6" s="13"/>
      <c r="W6" s="13"/>
      <c r="X6" s="13"/>
      <c r="Y6" s="13"/>
      <c r="Z6" s="13"/>
      <c r="AA6" s="13"/>
    </row>
    <row r="7" spans="1:27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13"/>
      <c r="U7" s="13"/>
      <c r="V7" s="13"/>
      <c r="W7" s="13"/>
      <c r="X7" s="13"/>
      <c r="Y7" s="13"/>
      <c r="Z7" s="13"/>
      <c r="AA7" s="13"/>
    </row>
    <row r="8" spans="1:27">
      <c r="A8" s="28" t="s">
        <v>5</v>
      </c>
      <c r="B8" s="63" t="s">
        <v>6</v>
      </c>
      <c r="C8" s="46" t="s">
        <v>37</v>
      </c>
      <c r="D8" s="46" t="s">
        <v>39</v>
      </c>
      <c r="E8" s="46" t="s">
        <v>40</v>
      </c>
      <c r="F8" s="13"/>
      <c r="G8" s="123" t="s">
        <v>7</v>
      </c>
      <c r="H8" s="124"/>
      <c r="I8" s="125"/>
      <c r="J8" s="97" t="s">
        <v>8</v>
      </c>
      <c r="K8" s="98"/>
      <c r="L8" s="99"/>
      <c r="M8" s="13"/>
      <c r="N8" s="13"/>
      <c r="O8" s="13"/>
      <c r="P8" s="48" t="s">
        <v>14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8.75">
      <c r="A9" s="26">
        <v>1</v>
      </c>
      <c r="B9" s="17"/>
      <c r="C9" s="42" t="str">
        <f>IF(B9=0,"",B9-Qn_2)</f>
        <v/>
      </c>
      <c r="D9" s="39" t="str">
        <f t="shared" ref="D9:D40" si="0">IFERROR(IF(B9="","",IF(C9&gt;2*Error_max,"RECHAZADO","ACEPTADO")),"")</f>
        <v/>
      </c>
      <c r="E9" s="33" t="str">
        <f>IFERROR(IF(D9="ACEPTADO","",IF(D9="RECHAZADO",1,"")),"")</f>
        <v/>
      </c>
      <c r="F9" s="13"/>
      <c r="G9" s="22" t="s">
        <v>34</v>
      </c>
      <c r="H9" s="23" t="str">
        <f>IFERROR(AVERAGE(B9:B88),"")</f>
        <v/>
      </c>
      <c r="I9" s="28" t="str">
        <f>IFERROR(IF(E1&lt;=500, "", IF(H9&gt;=(H11-(0.503*H10)), "ACEPTADO", "RECHAZADO")), "")</f>
        <v/>
      </c>
      <c r="J9" s="129" t="s">
        <v>9</v>
      </c>
      <c r="K9" s="130"/>
      <c r="L9" s="25" t="s">
        <v>10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8.75">
      <c r="A10" s="26">
        <v>2</v>
      </c>
      <c r="B10" s="17"/>
      <c r="C10" s="42" t="str">
        <f t="shared" ref="C10:C41" si="1">IF(B10=0,"",Qn_2-B10)</f>
        <v/>
      </c>
      <c r="D10" s="39" t="str">
        <f t="shared" si="0"/>
        <v/>
      </c>
      <c r="E10" s="33" t="str">
        <f t="shared" ref="E10:E73" si="2">IFERROR(IF(D10="ACEPTADO","",IF(D10="RECHAZADO",1,"")),"")</f>
        <v/>
      </c>
      <c r="F10" s="13"/>
      <c r="G10" s="26" t="s">
        <v>11</v>
      </c>
      <c r="H10" s="27" t="str">
        <f>IFERROR(STDEVA(B9:B88),"")</f>
        <v/>
      </c>
      <c r="I10" s="28" t="str">
        <f>IFERROR(IF(E1&gt;500,"",IF((H9&gt;=(H11-(0.379*H10))),"ACEPTADO","RECHAZADO")),"")</f>
        <v/>
      </c>
      <c r="J10" s="131" t="s">
        <v>12</v>
      </c>
      <c r="K10" s="132"/>
      <c r="L10" s="26" t="s">
        <v>13</v>
      </c>
      <c r="M10" s="13"/>
      <c r="N10" s="13"/>
      <c r="O10" s="13"/>
      <c r="P10" s="13"/>
      <c r="Q10" s="13"/>
      <c r="R10" s="13"/>
      <c r="S10" s="93" t="s">
        <v>14</v>
      </c>
      <c r="T10" s="94"/>
      <c r="U10" s="13"/>
      <c r="V10" s="13"/>
      <c r="W10" s="13"/>
      <c r="X10" s="13"/>
      <c r="Y10" s="13"/>
      <c r="Z10" s="13"/>
      <c r="AA10" s="13"/>
    </row>
    <row r="11" spans="1:27" ht="18.75">
      <c r="A11" s="26">
        <v>3</v>
      </c>
      <c r="B11" s="17"/>
      <c r="C11" s="42" t="str">
        <f t="shared" si="1"/>
        <v/>
      </c>
      <c r="D11" s="39" t="str">
        <f t="shared" si="0"/>
        <v/>
      </c>
      <c r="E11" s="33" t="str">
        <f t="shared" si="2"/>
        <v/>
      </c>
      <c r="F11" s="13"/>
      <c r="G11" s="26" t="s">
        <v>15</v>
      </c>
      <c r="H11" s="29" t="str">
        <f>IF(E4="","",IF(E4&lt;5,"ERROR",E4))</f>
        <v/>
      </c>
      <c r="I11" s="30"/>
      <c r="J11" s="30"/>
      <c r="K11" s="30"/>
      <c r="L11" s="30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6.5">
      <c r="A12" s="26">
        <v>4</v>
      </c>
      <c r="B12" s="17"/>
      <c r="C12" s="42" t="str">
        <f t="shared" si="1"/>
        <v/>
      </c>
      <c r="D12" s="39" t="str">
        <f t="shared" si="0"/>
        <v/>
      </c>
      <c r="E12" s="33" t="str">
        <f t="shared" si="2"/>
        <v/>
      </c>
      <c r="F12" s="13"/>
      <c r="G12" s="30"/>
      <c r="H12" s="30"/>
      <c r="I12" s="30"/>
      <c r="J12" s="30"/>
      <c r="K12" s="30"/>
      <c r="L12" s="30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6.5">
      <c r="A13" s="26">
        <v>5</v>
      </c>
      <c r="B13" s="17"/>
      <c r="C13" s="42" t="str">
        <f t="shared" si="1"/>
        <v/>
      </c>
      <c r="D13" s="39" t="str">
        <f t="shared" si="0"/>
        <v/>
      </c>
      <c r="E13" s="33" t="str">
        <f t="shared" si="2"/>
        <v/>
      </c>
      <c r="F13" s="13"/>
      <c r="G13" s="31" t="s">
        <v>16</v>
      </c>
      <c r="H13" s="32" t="str">
        <f ca="1">IF(OR(E4&lt;5, E4&gt;10000), "", INDIRECT(VLOOKUP(E4, {5,"H22";51,"H23";101,"H24";201,"H25";301,"H26";501,"H27";1001,"H28"}, 2, TRUE)))</f>
        <v/>
      </c>
      <c r="I13" s="30"/>
      <c r="J13" s="30"/>
      <c r="K13" s="64"/>
      <c r="L13" s="64"/>
      <c r="M13" s="18"/>
      <c r="N13" s="18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6.5">
      <c r="A14" s="26">
        <v>6</v>
      </c>
      <c r="B14" s="17"/>
      <c r="C14" s="42" t="str">
        <f t="shared" si="1"/>
        <v/>
      </c>
      <c r="D14" s="39" t="str">
        <f t="shared" si="0"/>
        <v/>
      </c>
      <c r="E14" s="33" t="str">
        <f t="shared" si="2"/>
        <v/>
      </c>
      <c r="F14" s="13"/>
      <c r="G14" s="30"/>
      <c r="H14" s="30"/>
      <c r="I14" s="30"/>
      <c r="J14" s="30"/>
      <c r="K14" s="65"/>
      <c r="L14" s="65"/>
      <c r="M14" s="19"/>
      <c r="N14" s="19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6.5">
      <c r="A15" s="26">
        <v>7</v>
      </c>
      <c r="B15" s="17"/>
      <c r="C15" s="42" t="str">
        <f t="shared" si="1"/>
        <v/>
      </c>
      <c r="D15" s="39" t="str">
        <f t="shared" si="0"/>
        <v/>
      </c>
      <c r="E15" s="33" t="str">
        <f t="shared" si="2"/>
        <v/>
      </c>
      <c r="F15" s="13"/>
      <c r="G15" s="30"/>
      <c r="H15" s="28" t="s">
        <v>17</v>
      </c>
      <c r="I15" s="28" t="s">
        <v>18</v>
      </c>
      <c r="J15" s="28" t="s">
        <v>19</v>
      </c>
      <c r="K15" s="30"/>
      <c r="L15" s="30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6.5">
      <c r="A16" s="26">
        <v>8</v>
      </c>
      <c r="B16" s="17"/>
      <c r="C16" s="42" t="str">
        <f t="shared" si="1"/>
        <v/>
      </c>
      <c r="D16" s="39" t="str">
        <f t="shared" si="0"/>
        <v/>
      </c>
      <c r="E16" s="33" t="str">
        <f t="shared" si="2"/>
        <v/>
      </c>
      <c r="F16" s="13"/>
      <c r="G16" s="118" t="s">
        <v>24</v>
      </c>
      <c r="H16" s="126">
        <v>4</v>
      </c>
      <c r="I16" s="126">
        <v>6</v>
      </c>
      <c r="J16" s="126">
        <v>8</v>
      </c>
      <c r="K16" s="30"/>
      <c r="L16" s="30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6.5">
      <c r="A17" s="26">
        <v>9</v>
      </c>
      <c r="B17" s="17"/>
      <c r="C17" s="42" t="str">
        <f t="shared" si="1"/>
        <v/>
      </c>
      <c r="D17" s="39" t="str">
        <f t="shared" si="0"/>
        <v/>
      </c>
      <c r="E17" s="33" t="str">
        <f t="shared" si="2"/>
        <v/>
      </c>
      <c r="F17" s="13"/>
      <c r="G17" s="119"/>
      <c r="H17" s="119"/>
      <c r="I17" s="119"/>
      <c r="J17" s="119"/>
      <c r="K17" s="30"/>
      <c r="L17" s="30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6.5">
      <c r="A18" s="26">
        <v>10</v>
      </c>
      <c r="B18" s="17"/>
      <c r="C18" s="42" t="str">
        <f t="shared" si="1"/>
        <v/>
      </c>
      <c r="D18" s="39" t="str">
        <f t="shared" si="0"/>
        <v/>
      </c>
      <c r="E18" s="33" t="str">
        <f t="shared" si="2"/>
        <v/>
      </c>
      <c r="F18" s="13"/>
      <c r="G18" s="118" t="s">
        <v>25</v>
      </c>
      <c r="H18" s="126">
        <v>5</v>
      </c>
      <c r="I18" s="126">
        <v>7</v>
      </c>
      <c r="J18" s="126">
        <v>9</v>
      </c>
      <c r="K18" s="30"/>
      <c r="L18" s="30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6.5">
      <c r="A19" s="26">
        <v>11</v>
      </c>
      <c r="B19" s="17"/>
      <c r="C19" s="42" t="str">
        <f t="shared" si="1"/>
        <v/>
      </c>
      <c r="D19" s="39" t="str">
        <f t="shared" si="0"/>
        <v/>
      </c>
      <c r="E19" s="33" t="str">
        <f t="shared" si="2"/>
        <v/>
      </c>
      <c r="F19" s="13"/>
      <c r="G19" s="119"/>
      <c r="H19" s="119"/>
      <c r="I19" s="119"/>
      <c r="J19" s="119"/>
      <c r="K19" s="30"/>
      <c r="L19" s="30"/>
      <c r="M19" s="13"/>
      <c r="N19" s="13"/>
      <c r="O19" s="13"/>
      <c r="P19" s="48" t="s">
        <v>22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6.5">
      <c r="A20" s="26">
        <v>12</v>
      </c>
      <c r="B20" s="17"/>
      <c r="C20" s="42" t="str">
        <f t="shared" si="1"/>
        <v/>
      </c>
      <c r="D20" s="39" t="str">
        <f t="shared" si="0"/>
        <v/>
      </c>
      <c r="E20" s="33" t="str">
        <f t="shared" si="2"/>
        <v/>
      </c>
      <c r="F20" s="13"/>
      <c r="G20" s="120" t="s">
        <v>41</v>
      </c>
      <c r="H20" s="121"/>
      <c r="I20" s="122"/>
      <c r="J20" s="30"/>
      <c r="K20" s="30"/>
      <c r="L20" s="30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5.75" customHeight="1">
      <c r="A21" s="26">
        <v>13</v>
      </c>
      <c r="B21" s="17"/>
      <c r="C21" s="42" t="str">
        <f t="shared" si="1"/>
        <v/>
      </c>
      <c r="D21" s="39" t="str">
        <f t="shared" si="0"/>
        <v/>
      </c>
      <c r="E21" s="33" t="str">
        <f t="shared" si="2"/>
        <v/>
      </c>
      <c r="F21" s="13"/>
      <c r="G21" s="35" t="s">
        <v>42</v>
      </c>
      <c r="H21" s="34" t="s">
        <v>50</v>
      </c>
      <c r="I21" s="21"/>
      <c r="J21" s="30"/>
      <c r="K21" s="20"/>
      <c r="L21" s="30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5.75" customHeight="1">
      <c r="A22" s="26">
        <v>14</v>
      </c>
      <c r="B22" s="17"/>
      <c r="C22" s="42" t="str">
        <f t="shared" si="1"/>
        <v/>
      </c>
      <c r="D22" s="39" t="str">
        <f t="shared" si="0"/>
        <v/>
      </c>
      <c r="E22" s="33" t="str">
        <f t="shared" si="2"/>
        <v/>
      </c>
      <c r="F22" s="13"/>
      <c r="G22" s="36" t="s">
        <v>44</v>
      </c>
      <c r="H22" s="37" t="str">
        <f>IF(Qn_1&lt;5,"",IF(Qn_2&lt;=50,0.09*Qn_2,""))</f>
        <v/>
      </c>
      <c r="I22" s="37"/>
      <c r="J22" s="30"/>
      <c r="K22" s="30"/>
      <c r="L22" s="30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5.75" customHeight="1">
      <c r="A23" s="26">
        <v>15</v>
      </c>
      <c r="B23" s="17"/>
      <c r="C23" s="42" t="str">
        <f t="shared" si="1"/>
        <v/>
      </c>
      <c r="D23" s="39" t="str">
        <f t="shared" si="0"/>
        <v/>
      </c>
      <c r="E23" s="33" t="str">
        <f t="shared" si="2"/>
        <v/>
      </c>
      <c r="F23" s="13"/>
      <c r="G23" s="36" t="s">
        <v>43</v>
      </c>
      <c r="H23" s="37" t="str">
        <f>IF(AND(Qn_2&gt;=51,Qn_2&lt;=100),4.5,"")</f>
        <v/>
      </c>
      <c r="I23" s="37"/>
      <c r="J23" s="30"/>
      <c r="K23" s="30"/>
      <c r="L23" s="30"/>
      <c r="M23" s="13"/>
      <c r="N23" s="13"/>
      <c r="O23" s="13"/>
      <c r="P23" s="13"/>
      <c r="Q23" s="13"/>
      <c r="R23" s="13"/>
      <c r="S23" s="93"/>
      <c r="T23" s="94"/>
      <c r="U23" s="13"/>
      <c r="V23" s="13"/>
      <c r="W23" s="13"/>
      <c r="X23" s="13"/>
      <c r="Y23" s="13"/>
      <c r="Z23" s="13"/>
      <c r="AA23" s="13"/>
    </row>
    <row r="24" spans="1:27" ht="15.75" customHeight="1">
      <c r="A24" s="26">
        <v>16</v>
      </c>
      <c r="B24" s="17"/>
      <c r="C24" s="42" t="str">
        <f t="shared" si="1"/>
        <v/>
      </c>
      <c r="D24" s="39" t="str">
        <f t="shared" si="0"/>
        <v/>
      </c>
      <c r="E24" s="33" t="str">
        <f t="shared" si="2"/>
        <v/>
      </c>
      <c r="F24" s="13"/>
      <c r="G24" s="36" t="s">
        <v>45</v>
      </c>
      <c r="H24" s="37" t="str">
        <f>IF(Qn_2&lt;5,"",IF(AND(Qn_2&lt;=200,Qn_2&gt;=101),0.045*Qn_2,""))</f>
        <v/>
      </c>
      <c r="I24" s="37"/>
      <c r="J24" s="30"/>
      <c r="K24" s="30"/>
      <c r="L24" s="30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5.75" customHeight="1">
      <c r="A25" s="26">
        <v>17</v>
      </c>
      <c r="B25" s="17"/>
      <c r="C25" s="42" t="str">
        <f t="shared" si="1"/>
        <v/>
      </c>
      <c r="D25" s="39" t="str">
        <f t="shared" si="0"/>
        <v/>
      </c>
      <c r="E25" s="33" t="str">
        <f t="shared" si="2"/>
        <v/>
      </c>
      <c r="F25" s="13"/>
      <c r="G25" s="36" t="s">
        <v>46</v>
      </c>
      <c r="H25" s="37" t="str">
        <f>IF(AND(Qn_2&gt;=201,Qn_2&lt;=300),9,"")</f>
        <v/>
      </c>
      <c r="I25" s="37"/>
      <c r="J25" s="30"/>
      <c r="K25" s="30"/>
      <c r="L25" s="30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5.75" customHeight="1">
      <c r="A26" s="26">
        <v>18</v>
      </c>
      <c r="B26" s="17"/>
      <c r="C26" s="42" t="str">
        <f t="shared" si="1"/>
        <v/>
      </c>
      <c r="D26" s="39" t="str">
        <f t="shared" si="0"/>
        <v/>
      </c>
      <c r="E26" s="33" t="str">
        <f t="shared" si="2"/>
        <v/>
      </c>
      <c r="F26" s="13"/>
      <c r="G26" s="36" t="s">
        <v>47</v>
      </c>
      <c r="H26" s="37" t="str">
        <f>IF(Qn_2&lt;5,"",IF(AND(Qn_2&lt;=500,Qn_2&gt;=301),0.03*Qn_2,""))</f>
        <v/>
      </c>
      <c r="I26" s="37"/>
      <c r="J26" s="30"/>
      <c r="K26" s="30"/>
      <c r="L26" s="30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5.75" customHeight="1">
      <c r="A27" s="26">
        <v>19</v>
      </c>
      <c r="B27" s="17"/>
      <c r="C27" s="42" t="str">
        <f t="shared" si="1"/>
        <v/>
      </c>
      <c r="D27" s="39" t="str">
        <f t="shared" si="0"/>
        <v/>
      </c>
      <c r="E27" s="33" t="str">
        <f t="shared" si="2"/>
        <v/>
      </c>
      <c r="F27" s="13"/>
      <c r="G27" s="36" t="s">
        <v>48</v>
      </c>
      <c r="H27" s="37" t="str">
        <f>IF(AND(Qn_2&gt;=501,Qn_2&lt;=1000),15,"")</f>
        <v/>
      </c>
      <c r="I27" s="37"/>
      <c r="J27" s="30"/>
      <c r="K27" s="30"/>
      <c r="L27" s="30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5.75" customHeight="1">
      <c r="A28" s="26">
        <v>20</v>
      </c>
      <c r="B28" s="17"/>
      <c r="C28" s="42" t="str">
        <f t="shared" si="1"/>
        <v/>
      </c>
      <c r="D28" s="39" t="str">
        <f t="shared" si="0"/>
        <v/>
      </c>
      <c r="E28" s="33" t="str">
        <f t="shared" si="2"/>
        <v/>
      </c>
      <c r="F28" s="13"/>
      <c r="G28" s="36" t="s">
        <v>49</v>
      </c>
      <c r="H28" s="37" t="str">
        <f>IF(Qn_2&lt;5,"",IF(AND(Qn_2&lt;=10000,Qn_2&gt;=1001),0.015*Qn_2,""))</f>
        <v/>
      </c>
      <c r="I28" s="37"/>
      <c r="J28" s="30"/>
      <c r="K28" s="30"/>
      <c r="L28" s="30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5.75" customHeight="1">
      <c r="A29" s="26">
        <v>21</v>
      </c>
      <c r="B29" s="17"/>
      <c r="C29" s="42" t="str">
        <f t="shared" si="1"/>
        <v/>
      </c>
      <c r="D29" s="39" t="str">
        <f t="shared" si="0"/>
        <v/>
      </c>
      <c r="E29" s="33" t="str">
        <f t="shared" si="2"/>
        <v/>
      </c>
      <c r="F29" s="13"/>
      <c r="G29" s="20"/>
      <c r="H29" s="20"/>
      <c r="I29" s="20"/>
      <c r="J29" s="30"/>
      <c r="K29" s="30"/>
      <c r="L29" s="30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5.75" customHeight="1">
      <c r="A30" s="26">
        <v>22</v>
      </c>
      <c r="B30" s="17"/>
      <c r="C30" s="42" t="str">
        <f t="shared" si="1"/>
        <v/>
      </c>
      <c r="D30" s="39" t="str">
        <f t="shared" si="0"/>
        <v/>
      </c>
      <c r="E30" s="33" t="str">
        <f t="shared" si="2"/>
        <v/>
      </c>
      <c r="F30" s="13"/>
      <c r="G30" s="30"/>
      <c r="H30" s="30"/>
      <c r="I30" s="30"/>
      <c r="J30" s="30"/>
      <c r="K30" s="30"/>
      <c r="L30" s="30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5.75" customHeight="1">
      <c r="A31" s="26">
        <v>23</v>
      </c>
      <c r="B31" s="17"/>
      <c r="C31" s="42" t="str">
        <f t="shared" si="1"/>
        <v/>
      </c>
      <c r="D31" s="39" t="str">
        <f t="shared" si="0"/>
        <v/>
      </c>
      <c r="E31" s="33" t="str">
        <f t="shared" si="2"/>
        <v/>
      </c>
      <c r="F31" s="13"/>
      <c r="G31" s="95" t="s">
        <v>23</v>
      </c>
      <c r="H31" s="104"/>
      <c r="I31" s="105"/>
      <c r="J31" s="30"/>
      <c r="K31" s="30"/>
      <c r="L31" s="30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5.75" customHeight="1">
      <c r="A32" s="26">
        <v>24</v>
      </c>
      <c r="B32" s="17"/>
      <c r="C32" s="42" t="str">
        <f t="shared" si="1"/>
        <v/>
      </c>
      <c r="D32" s="39" t="str">
        <f t="shared" si="0"/>
        <v/>
      </c>
      <c r="E32" s="33" t="str">
        <f t="shared" si="2"/>
        <v/>
      </c>
      <c r="F32" s="13"/>
      <c r="G32" s="38" t="s">
        <v>17</v>
      </c>
      <c r="H32" s="38" t="s">
        <v>18</v>
      </c>
      <c r="I32" s="38" t="s">
        <v>19</v>
      </c>
      <c r="J32" s="30"/>
      <c r="K32" s="30"/>
      <c r="L32" s="30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5.75" customHeight="1">
      <c r="A33" s="26">
        <v>25</v>
      </c>
      <c r="B33" s="17"/>
      <c r="C33" s="42" t="str">
        <f t="shared" si="1"/>
        <v/>
      </c>
      <c r="D33" s="39" t="str">
        <f t="shared" si="0"/>
        <v/>
      </c>
      <c r="E33" s="33" t="str">
        <f t="shared" si="2"/>
        <v/>
      </c>
      <c r="F33" s="13"/>
      <c r="G33" s="39" t="str">
        <f>IF(E1&gt;500,"",IF(C90="","",IF(C90&gt;=H18,"RECHAZADO","")))</f>
        <v/>
      </c>
      <c r="H33" s="39" t="str">
        <f>IF(OR(E1&lt;501,E1&gt;3200),"",IF(C90="","",IF(C90&gt;=I18,"RECHAZADO","")))</f>
        <v/>
      </c>
      <c r="I33" s="39" t="str">
        <f>IF(E1&lt;3200,"",IF(C90="","",IF(C90&gt;=J18,"RECHAZADO","")))</f>
        <v/>
      </c>
      <c r="J33" s="30"/>
      <c r="K33" s="30"/>
      <c r="L33" s="30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5.75" customHeight="1">
      <c r="A34" s="26">
        <v>26</v>
      </c>
      <c r="B34" s="17"/>
      <c r="C34" s="42" t="str">
        <f t="shared" si="1"/>
        <v/>
      </c>
      <c r="D34" s="39" t="str">
        <f t="shared" si="0"/>
        <v/>
      </c>
      <c r="E34" s="33" t="str">
        <f t="shared" si="2"/>
        <v/>
      </c>
      <c r="F34" s="13"/>
      <c r="G34" s="49"/>
      <c r="H34" s="49"/>
      <c r="I34" s="49"/>
      <c r="J34" s="30"/>
      <c r="K34" s="30"/>
      <c r="L34" s="30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5.75" customHeight="1">
      <c r="A35" s="26">
        <v>27</v>
      </c>
      <c r="B35" s="17"/>
      <c r="C35" s="42" t="str">
        <f t="shared" si="1"/>
        <v/>
      </c>
      <c r="D35" s="39" t="str">
        <f t="shared" si="0"/>
        <v/>
      </c>
      <c r="E35" s="33" t="str">
        <f t="shared" si="2"/>
        <v/>
      </c>
      <c r="F35" s="13"/>
      <c r="G35" s="39" t="str">
        <f>IF(E1&gt;500,"",IF(C90="","",IF(N(C90)&lt;=H16,"ACEPTADO","")))</f>
        <v/>
      </c>
      <c r="H35" s="39" t="str">
        <f>IF(OR(E1&lt;501,E1&gt;3200),"",IF(C90="","",IF(C90&lt;=I16,"ACEPTADO","")))</f>
        <v/>
      </c>
      <c r="I35" s="39" t="str">
        <f>IF(E1&lt;3200,"",IF(C90="","",IF(C90&lt;=J16,"ACEPTADO","")))</f>
        <v>ACEPTADO</v>
      </c>
      <c r="J35" s="30"/>
      <c r="K35" s="30"/>
      <c r="L35" s="30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5.75" customHeight="1">
      <c r="A36" s="26">
        <v>28</v>
      </c>
      <c r="B36" s="17"/>
      <c r="C36" s="42" t="str">
        <f t="shared" si="1"/>
        <v/>
      </c>
      <c r="D36" s="39" t="str">
        <f t="shared" si="0"/>
        <v/>
      </c>
      <c r="E36" s="33" t="str">
        <f t="shared" si="2"/>
        <v/>
      </c>
      <c r="F36" s="13"/>
      <c r="G36" s="30"/>
      <c r="H36" s="30"/>
      <c r="I36" s="30"/>
      <c r="J36" s="30"/>
      <c r="K36" s="30"/>
      <c r="L36" s="30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15.75" customHeight="1">
      <c r="A37" s="26">
        <v>29</v>
      </c>
      <c r="B37" s="17"/>
      <c r="C37" s="42" t="str">
        <f t="shared" si="1"/>
        <v/>
      </c>
      <c r="D37" s="39" t="str">
        <f t="shared" si="0"/>
        <v/>
      </c>
      <c r="E37" s="33" t="str">
        <f t="shared" si="2"/>
        <v/>
      </c>
      <c r="F37" s="13"/>
      <c r="G37" s="95" t="s">
        <v>38</v>
      </c>
      <c r="H37" s="96"/>
      <c r="I37" s="40" t="str">
        <f>IF(OR(E90="",E90=0),"ACEPTADO","RECHAZADO")</f>
        <v>ACEPTADO</v>
      </c>
      <c r="J37" s="30"/>
      <c r="K37" s="30"/>
      <c r="L37" s="30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15.75" customHeight="1">
      <c r="A38" s="26">
        <v>30</v>
      </c>
      <c r="B38" s="17"/>
      <c r="C38" s="42" t="str">
        <f t="shared" si="1"/>
        <v/>
      </c>
      <c r="D38" s="39" t="str">
        <f t="shared" si="0"/>
        <v/>
      </c>
      <c r="E38" s="33" t="str">
        <f t="shared" si="2"/>
        <v/>
      </c>
      <c r="F38" s="13"/>
      <c r="G38" s="30"/>
      <c r="H38" s="30"/>
      <c r="I38" s="30"/>
      <c r="J38" s="30"/>
      <c r="K38" s="30"/>
      <c r="L38" s="30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5.75" customHeight="1">
      <c r="A39" s="26">
        <v>31</v>
      </c>
      <c r="B39" s="17"/>
      <c r="C39" s="42" t="str">
        <f t="shared" si="1"/>
        <v/>
      </c>
      <c r="D39" s="39" t="str">
        <f t="shared" si="0"/>
        <v/>
      </c>
      <c r="E39" s="33" t="str">
        <f t="shared" si="2"/>
        <v/>
      </c>
      <c r="F39" s="13"/>
      <c r="G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5.75" customHeight="1">
      <c r="A40" s="26">
        <v>32</v>
      </c>
      <c r="B40" s="17"/>
      <c r="C40" s="42" t="str">
        <f t="shared" si="1"/>
        <v/>
      </c>
      <c r="D40" s="39" t="str">
        <f t="shared" si="0"/>
        <v/>
      </c>
      <c r="E40" s="33" t="str">
        <f t="shared" si="2"/>
        <v/>
      </c>
      <c r="F40" s="13"/>
      <c r="G40" s="13"/>
      <c r="H40" s="13"/>
      <c r="I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5.75" customHeight="1">
      <c r="A41" s="26">
        <v>33</v>
      </c>
      <c r="B41" s="17"/>
      <c r="C41" s="42" t="str">
        <f t="shared" si="1"/>
        <v/>
      </c>
      <c r="D41" s="39" t="str">
        <f t="shared" ref="D41:D72" si="3">IFERROR(IF(B41="","",IF(C41&gt;2*Error_max,"RECHAZADO","ACEPTADO")),"")</f>
        <v/>
      </c>
      <c r="E41" s="33" t="str">
        <f t="shared" si="2"/>
        <v/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5.75" customHeight="1">
      <c r="A42" s="26">
        <v>34</v>
      </c>
      <c r="B42" s="17"/>
      <c r="C42" s="42" t="str">
        <f t="shared" ref="C42:C73" si="4">IF(B42=0,"",Qn_2-B42)</f>
        <v/>
      </c>
      <c r="D42" s="39" t="str">
        <f t="shared" si="3"/>
        <v/>
      </c>
      <c r="E42" s="33" t="str">
        <f t="shared" si="2"/>
        <v/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5.75" customHeight="1">
      <c r="A43" s="26">
        <v>35</v>
      </c>
      <c r="B43" s="17"/>
      <c r="C43" s="42" t="str">
        <f t="shared" si="4"/>
        <v/>
      </c>
      <c r="D43" s="39" t="str">
        <f t="shared" si="3"/>
        <v/>
      </c>
      <c r="E43" s="33" t="str">
        <f t="shared" si="2"/>
        <v/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5.75" customHeight="1">
      <c r="A44" s="26">
        <v>36</v>
      </c>
      <c r="B44" s="17"/>
      <c r="C44" s="42" t="str">
        <f t="shared" si="4"/>
        <v/>
      </c>
      <c r="D44" s="39" t="str">
        <f t="shared" si="3"/>
        <v/>
      </c>
      <c r="E44" s="33" t="str">
        <f t="shared" si="2"/>
        <v/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5.75" customHeight="1">
      <c r="A45" s="26">
        <v>37</v>
      </c>
      <c r="B45" s="17"/>
      <c r="C45" s="42" t="str">
        <f t="shared" si="4"/>
        <v/>
      </c>
      <c r="D45" s="39" t="str">
        <f t="shared" si="3"/>
        <v/>
      </c>
      <c r="E45" s="33" t="str">
        <f t="shared" si="2"/>
        <v/>
      </c>
      <c r="F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5.75" customHeight="1">
      <c r="A46" s="26">
        <v>38</v>
      </c>
      <c r="B46" s="17"/>
      <c r="C46" s="42" t="str">
        <f t="shared" si="4"/>
        <v/>
      </c>
      <c r="D46" s="39" t="str">
        <f t="shared" si="3"/>
        <v/>
      </c>
      <c r="E46" s="33" t="str">
        <f t="shared" si="2"/>
        <v/>
      </c>
      <c r="F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5.75" customHeight="1">
      <c r="A47" s="26">
        <v>39</v>
      </c>
      <c r="B47" s="17"/>
      <c r="C47" s="42" t="str">
        <f t="shared" si="4"/>
        <v/>
      </c>
      <c r="D47" s="39" t="str">
        <f t="shared" si="3"/>
        <v/>
      </c>
      <c r="E47" s="33" t="str">
        <f t="shared" si="2"/>
        <v/>
      </c>
      <c r="F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5.75" customHeight="1">
      <c r="A48" s="26">
        <v>40</v>
      </c>
      <c r="B48" s="17"/>
      <c r="C48" s="42" t="str">
        <f t="shared" si="4"/>
        <v/>
      </c>
      <c r="D48" s="39" t="str">
        <f t="shared" si="3"/>
        <v/>
      </c>
      <c r="E48" s="33" t="str">
        <f t="shared" si="2"/>
        <v/>
      </c>
      <c r="F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5.75" customHeight="1">
      <c r="A49" s="26">
        <v>41</v>
      </c>
      <c r="B49" s="17"/>
      <c r="C49" s="42" t="str">
        <f t="shared" si="4"/>
        <v/>
      </c>
      <c r="D49" s="39" t="str">
        <f t="shared" si="3"/>
        <v/>
      </c>
      <c r="E49" s="33" t="str">
        <f t="shared" si="2"/>
        <v/>
      </c>
      <c r="F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5.75" customHeight="1">
      <c r="A50" s="26">
        <v>42</v>
      </c>
      <c r="B50" s="17"/>
      <c r="C50" s="42" t="str">
        <f t="shared" si="4"/>
        <v/>
      </c>
      <c r="D50" s="39" t="str">
        <f t="shared" si="3"/>
        <v/>
      </c>
      <c r="E50" s="33" t="str">
        <f t="shared" si="2"/>
        <v/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5.75" customHeight="1">
      <c r="A51" s="26">
        <v>43</v>
      </c>
      <c r="B51" s="17"/>
      <c r="C51" s="42" t="str">
        <f t="shared" si="4"/>
        <v/>
      </c>
      <c r="D51" s="39" t="str">
        <f t="shared" si="3"/>
        <v/>
      </c>
      <c r="E51" s="33" t="str">
        <f t="shared" si="2"/>
        <v/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.75" customHeight="1">
      <c r="A52" s="26">
        <v>44</v>
      </c>
      <c r="B52" s="17"/>
      <c r="C52" s="42" t="str">
        <f t="shared" si="4"/>
        <v/>
      </c>
      <c r="D52" s="39" t="str">
        <f t="shared" si="3"/>
        <v/>
      </c>
      <c r="E52" s="33" t="str">
        <f t="shared" si="2"/>
        <v/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5.75" customHeight="1">
      <c r="A53" s="26">
        <v>45</v>
      </c>
      <c r="B53" s="17"/>
      <c r="C53" s="42" t="str">
        <f t="shared" si="4"/>
        <v/>
      </c>
      <c r="D53" s="39" t="str">
        <f t="shared" si="3"/>
        <v/>
      </c>
      <c r="E53" s="33" t="str">
        <f t="shared" si="2"/>
        <v/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5.75" customHeight="1">
      <c r="A54" s="26">
        <v>46</v>
      </c>
      <c r="B54" s="17"/>
      <c r="C54" s="42" t="str">
        <f t="shared" si="4"/>
        <v/>
      </c>
      <c r="D54" s="39" t="str">
        <f t="shared" si="3"/>
        <v/>
      </c>
      <c r="E54" s="33" t="str">
        <f t="shared" si="2"/>
        <v/>
      </c>
      <c r="F54" s="13"/>
      <c r="G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5.75" customHeight="1">
      <c r="A55" s="26">
        <v>47</v>
      </c>
      <c r="B55" s="17"/>
      <c r="C55" s="42" t="str">
        <f t="shared" si="4"/>
        <v/>
      </c>
      <c r="D55" s="39" t="str">
        <f t="shared" si="3"/>
        <v/>
      </c>
      <c r="E55" s="33" t="str">
        <f t="shared" si="2"/>
        <v/>
      </c>
      <c r="F55" s="13"/>
      <c r="G55" s="13"/>
      <c r="H55" s="13"/>
      <c r="I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5.75" customHeight="1">
      <c r="A56" s="26">
        <v>48</v>
      </c>
      <c r="B56" s="17"/>
      <c r="C56" s="42" t="str">
        <f t="shared" si="4"/>
        <v/>
      </c>
      <c r="D56" s="39" t="str">
        <f t="shared" si="3"/>
        <v/>
      </c>
      <c r="E56" s="33" t="str">
        <f t="shared" si="2"/>
        <v/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5.75" customHeight="1">
      <c r="A57" s="26">
        <v>49</v>
      </c>
      <c r="B57" s="17"/>
      <c r="C57" s="42" t="str">
        <f t="shared" si="4"/>
        <v/>
      </c>
      <c r="D57" s="39" t="str">
        <f t="shared" si="3"/>
        <v/>
      </c>
      <c r="E57" s="33" t="str">
        <f t="shared" si="2"/>
        <v/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5.75" customHeight="1">
      <c r="A58" s="26">
        <v>50</v>
      </c>
      <c r="B58" s="17"/>
      <c r="C58" s="42" t="str">
        <f t="shared" si="4"/>
        <v/>
      </c>
      <c r="D58" s="39" t="str">
        <f t="shared" si="3"/>
        <v/>
      </c>
      <c r="E58" s="33" t="str">
        <f t="shared" si="2"/>
        <v/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5.75" customHeight="1">
      <c r="A59" s="26">
        <v>51</v>
      </c>
      <c r="B59" s="17"/>
      <c r="C59" s="42" t="str">
        <f t="shared" si="4"/>
        <v/>
      </c>
      <c r="D59" s="39" t="str">
        <f t="shared" si="3"/>
        <v/>
      </c>
      <c r="E59" s="33" t="str">
        <f t="shared" si="2"/>
        <v/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5.75" customHeight="1">
      <c r="A60" s="26">
        <v>52</v>
      </c>
      <c r="B60" s="17"/>
      <c r="C60" s="42" t="str">
        <f t="shared" si="4"/>
        <v/>
      </c>
      <c r="D60" s="39" t="str">
        <f t="shared" si="3"/>
        <v/>
      </c>
      <c r="E60" s="33" t="str">
        <f t="shared" si="2"/>
        <v/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5.75" customHeight="1">
      <c r="A61" s="26">
        <v>53</v>
      </c>
      <c r="B61" s="17"/>
      <c r="C61" s="42" t="str">
        <f t="shared" si="4"/>
        <v/>
      </c>
      <c r="D61" s="39" t="str">
        <f t="shared" si="3"/>
        <v/>
      </c>
      <c r="E61" s="33" t="str">
        <f t="shared" si="2"/>
        <v/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5.75" customHeight="1">
      <c r="A62" s="26">
        <v>54</v>
      </c>
      <c r="B62" s="17"/>
      <c r="C62" s="42" t="str">
        <f t="shared" si="4"/>
        <v/>
      </c>
      <c r="D62" s="39" t="str">
        <f t="shared" si="3"/>
        <v/>
      </c>
      <c r="E62" s="33" t="str">
        <f t="shared" si="2"/>
        <v/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5.75" customHeight="1">
      <c r="A63" s="26">
        <v>55</v>
      </c>
      <c r="B63" s="17"/>
      <c r="C63" s="42" t="str">
        <f t="shared" si="4"/>
        <v/>
      </c>
      <c r="D63" s="39" t="str">
        <f t="shared" si="3"/>
        <v/>
      </c>
      <c r="E63" s="33" t="str">
        <f t="shared" si="2"/>
        <v/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5.75" customHeight="1">
      <c r="A64" s="26">
        <v>56</v>
      </c>
      <c r="B64" s="17"/>
      <c r="C64" s="42" t="str">
        <f t="shared" si="4"/>
        <v/>
      </c>
      <c r="D64" s="39" t="str">
        <f t="shared" si="3"/>
        <v/>
      </c>
      <c r="E64" s="33" t="str">
        <f t="shared" si="2"/>
        <v/>
      </c>
      <c r="F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5.75" customHeight="1">
      <c r="A65" s="26">
        <v>57</v>
      </c>
      <c r="B65" s="17"/>
      <c r="C65" s="42" t="str">
        <f t="shared" si="4"/>
        <v/>
      </c>
      <c r="D65" s="39" t="str">
        <f t="shared" si="3"/>
        <v/>
      </c>
      <c r="E65" s="33" t="str">
        <f t="shared" si="2"/>
        <v/>
      </c>
      <c r="F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5.75" customHeight="1">
      <c r="A66" s="26">
        <v>58</v>
      </c>
      <c r="B66" s="17"/>
      <c r="C66" s="42" t="str">
        <f t="shared" si="4"/>
        <v/>
      </c>
      <c r="D66" s="39" t="str">
        <f t="shared" si="3"/>
        <v/>
      </c>
      <c r="E66" s="33" t="str">
        <f t="shared" si="2"/>
        <v/>
      </c>
      <c r="F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5.75" customHeight="1">
      <c r="A67" s="26">
        <v>59</v>
      </c>
      <c r="B67" s="17"/>
      <c r="C67" s="42" t="str">
        <f t="shared" si="4"/>
        <v/>
      </c>
      <c r="D67" s="39" t="str">
        <f t="shared" si="3"/>
        <v/>
      </c>
      <c r="E67" s="33" t="str">
        <f t="shared" si="2"/>
        <v/>
      </c>
      <c r="F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5.75" customHeight="1">
      <c r="A68" s="26">
        <v>60</v>
      </c>
      <c r="B68" s="17"/>
      <c r="C68" s="42" t="str">
        <f t="shared" si="4"/>
        <v/>
      </c>
      <c r="D68" s="39" t="str">
        <f t="shared" si="3"/>
        <v/>
      </c>
      <c r="E68" s="33" t="str">
        <f t="shared" si="2"/>
        <v/>
      </c>
      <c r="F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5.75" customHeight="1">
      <c r="A69" s="26">
        <v>61</v>
      </c>
      <c r="B69" s="17"/>
      <c r="C69" s="42" t="str">
        <f t="shared" si="4"/>
        <v/>
      </c>
      <c r="D69" s="39" t="str">
        <f t="shared" si="3"/>
        <v/>
      </c>
      <c r="E69" s="33" t="str">
        <f t="shared" si="2"/>
        <v/>
      </c>
      <c r="F69" s="13"/>
      <c r="G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5.75" customHeight="1">
      <c r="A70" s="26">
        <v>62</v>
      </c>
      <c r="B70" s="17"/>
      <c r="C70" s="42" t="str">
        <f t="shared" si="4"/>
        <v/>
      </c>
      <c r="D70" s="39" t="str">
        <f t="shared" si="3"/>
        <v/>
      </c>
      <c r="E70" s="33" t="str">
        <f t="shared" si="2"/>
        <v/>
      </c>
      <c r="F70" s="13"/>
      <c r="G70" s="13"/>
      <c r="H70" s="13"/>
      <c r="I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5.75" customHeight="1">
      <c r="A71" s="26">
        <v>63</v>
      </c>
      <c r="B71" s="17"/>
      <c r="C71" s="42" t="str">
        <f t="shared" si="4"/>
        <v/>
      </c>
      <c r="D71" s="39" t="str">
        <f t="shared" si="3"/>
        <v/>
      </c>
      <c r="E71" s="33" t="str">
        <f t="shared" si="2"/>
        <v/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5.75" customHeight="1">
      <c r="A72" s="26">
        <v>64</v>
      </c>
      <c r="B72" s="17"/>
      <c r="C72" s="42" t="str">
        <f t="shared" si="4"/>
        <v/>
      </c>
      <c r="D72" s="39" t="str">
        <f t="shared" si="3"/>
        <v/>
      </c>
      <c r="E72" s="33" t="str">
        <f t="shared" si="2"/>
        <v/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5.75" customHeight="1">
      <c r="A73" s="26">
        <v>65</v>
      </c>
      <c r="B73" s="17"/>
      <c r="C73" s="42" t="str">
        <f t="shared" si="4"/>
        <v/>
      </c>
      <c r="D73" s="39" t="str">
        <f t="shared" ref="D73:D104" si="5">IFERROR(IF(B73="","",IF(C73&gt;2*Error_max,"RECHAZADO","ACEPTADO")),"")</f>
        <v/>
      </c>
      <c r="E73" s="33" t="str">
        <f t="shared" si="2"/>
        <v/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5.75" customHeight="1">
      <c r="A74" s="26">
        <v>66</v>
      </c>
      <c r="B74" s="17"/>
      <c r="C74" s="42" t="str">
        <f t="shared" ref="C74:C105" si="6">IF(B74=0,"",Qn_2-B74)</f>
        <v/>
      </c>
      <c r="D74" s="39" t="str">
        <f t="shared" si="5"/>
        <v/>
      </c>
      <c r="E74" s="33" t="str">
        <f t="shared" ref="E74:E88" si="7">IFERROR(IF(D74="ACEPTADO","",IF(D74="RECHAZADO",1,"")),"")</f>
        <v/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5.75" customHeight="1">
      <c r="A75" s="26">
        <v>67</v>
      </c>
      <c r="B75" s="17"/>
      <c r="C75" s="42" t="str">
        <f t="shared" si="6"/>
        <v/>
      </c>
      <c r="D75" s="39" t="str">
        <f t="shared" si="5"/>
        <v/>
      </c>
      <c r="E75" s="33" t="str">
        <f t="shared" si="7"/>
        <v/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5.75" customHeight="1">
      <c r="A76" s="26">
        <v>68</v>
      </c>
      <c r="B76" s="17"/>
      <c r="C76" s="42" t="str">
        <f t="shared" si="6"/>
        <v/>
      </c>
      <c r="D76" s="39" t="str">
        <f t="shared" si="5"/>
        <v/>
      </c>
      <c r="E76" s="33" t="str">
        <f t="shared" si="7"/>
        <v/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5.75" customHeight="1">
      <c r="A77" s="26">
        <v>69</v>
      </c>
      <c r="B77" s="17"/>
      <c r="C77" s="42" t="str">
        <f t="shared" si="6"/>
        <v/>
      </c>
      <c r="D77" s="39" t="str">
        <f t="shared" si="5"/>
        <v/>
      </c>
      <c r="E77" s="33" t="str">
        <f t="shared" si="7"/>
        <v/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5.75" customHeight="1">
      <c r="A78" s="26">
        <v>70</v>
      </c>
      <c r="B78" s="17"/>
      <c r="C78" s="42" t="str">
        <f t="shared" si="6"/>
        <v/>
      </c>
      <c r="D78" s="39" t="str">
        <f t="shared" si="5"/>
        <v/>
      </c>
      <c r="E78" s="33" t="str">
        <f t="shared" si="7"/>
        <v/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5.75" customHeight="1">
      <c r="A79" s="26">
        <v>71</v>
      </c>
      <c r="B79" s="17"/>
      <c r="C79" s="42" t="str">
        <f t="shared" si="6"/>
        <v/>
      </c>
      <c r="D79" s="39" t="str">
        <f t="shared" si="5"/>
        <v/>
      </c>
      <c r="E79" s="33" t="str">
        <f t="shared" si="7"/>
        <v/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5.75" customHeight="1">
      <c r="A80" s="26">
        <v>72</v>
      </c>
      <c r="B80" s="17"/>
      <c r="C80" s="42" t="str">
        <f t="shared" si="6"/>
        <v/>
      </c>
      <c r="D80" s="39" t="str">
        <f t="shared" si="5"/>
        <v/>
      </c>
      <c r="E80" s="33" t="str">
        <f t="shared" si="7"/>
        <v/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5.75" customHeight="1">
      <c r="A81" s="26">
        <v>73</v>
      </c>
      <c r="B81" s="17"/>
      <c r="C81" s="42" t="str">
        <f t="shared" si="6"/>
        <v/>
      </c>
      <c r="D81" s="39" t="str">
        <f t="shared" si="5"/>
        <v/>
      </c>
      <c r="E81" s="33" t="str">
        <f t="shared" si="7"/>
        <v/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5.75" customHeight="1">
      <c r="A82" s="26">
        <v>74</v>
      </c>
      <c r="B82" s="17"/>
      <c r="C82" s="42" t="str">
        <f t="shared" si="6"/>
        <v/>
      </c>
      <c r="D82" s="39" t="str">
        <f t="shared" si="5"/>
        <v/>
      </c>
      <c r="E82" s="33" t="str">
        <f t="shared" si="7"/>
        <v/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5.75" customHeight="1">
      <c r="A83" s="26">
        <v>75</v>
      </c>
      <c r="B83" s="17"/>
      <c r="C83" s="42" t="str">
        <f t="shared" si="6"/>
        <v/>
      </c>
      <c r="D83" s="39" t="str">
        <f t="shared" si="5"/>
        <v/>
      </c>
      <c r="E83" s="33" t="str">
        <f t="shared" si="7"/>
        <v/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5.75" customHeight="1">
      <c r="A84" s="26">
        <v>76</v>
      </c>
      <c r="B84" s="17"/>
      <c r="C84" s="42" t="str">
        <f t="shared" si="6"/>
        <v/>
      </c>
      <c r="D84" s="39" t="str">
        <f t="shared" si="5"/>
        <v/>
      </c>
      <c r="E84" s="33" t="str">
        <f t="shared" si="7"/>
        <v/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5.75" customHeight="1">
      <c r="A85" s="26">
        <v>77</v>
      </c>
      <c r="B85" s="17"/>
      <c r="C85" s="42" t="str">
        <f t="shared" si="6"/>
        <v/>
      </c>
      <c r="D85" s="39" t="str">
        <f t="shared" si="5"/>
        <v/>
      </c>
      <c r="E85" s="33" t="str">
        <f t="shared" si="7"/>
        <v/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5.75" customHeight="1">
      <c r="A86" s="26">
        <v>78</v>
      </c>
      <c r="B86" s="17"/>
      <c r="C86" s="42" t="str">
        <f t="shared" si="6"/>
        <v/>
      </c>
      <c r="D86" s="39" t="str">
        <f t="shared" si="5"/>
        <v/>
      </c>
      <c r="E86" s="33" t="str">
        <f t="shared" si="7"/>
        <v/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5.75" customHeight="1">
      <c r="A87" s="26">
        <v>79</v>
      </c>
      <c r="B87" s="17"/>
      <c r="C87" s="42" t="str">
        <f t="shared" si="6"/>
        <v/>
      </c>
      <c r="D87" s="39" t="str">
        <f t="shared" si="5"/>
        <v/>
      </c>
      <c r="E87" s="33" t="str">
        <f t="shared" si="7"/>
        <v/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1:27" ht="15.75" customHeight="1">
      <c r="A88" s="26">
        <v>80</v>
      </c>
      <c r="B88" s="17"/>
      <c r="C88" s="43" t="str">
        <f t="shared" si="6"/>
        <v/>
      </c>
      <c r="D88" s="39" t="str">
        <f t="shared" si="5"/>
        <v/>
      </c>
      <c r="E88" s="33" t="str">
        <f t="shared" si="7"/>
        <v/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ht="15.75" customHeight="1" thickBot="1">
      <c r="A89" s="59"/>
      <c r="B89" s="55"/>
      <c r="C89" s="58" t="str">
        <f>IF(COUNT(C9:C88)=0,"",COUNTIF(C9:C88, "&gt;"&amp;ERROR_MÁXIMO))</f>
        <v/>
      </c>
      <c r="D89" s="54"/>
      <c r="E89" s="56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ht="15.75" customHeight="1" thickBot="1">
      <c r="A90" s="13"/>
      <c r="B90" s="41" t="s">
        <v>52</v>
      </c>
      <c r="C90" s="57">
        <f>N(C89)+N('PRIMER MUESTREO'!C89)</f>
        <v>0</v>
      </c>
      <c r="D90" s="41" t="s">
        <v>51</v>
      </c>
      <c r="E90" s="44" t="str">
        <f>IF(COUNT(E9:E88)=0, "", COUNT(E9:E88))</f>
        <v/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ht="15.75" customHeight="1">
      <c r="A91" s="13"/>
      <c r="B91" s="13"/>
      <c r="C91" s="30"/>
      <c r="D91" s="30"/>
      <c r="E91" s="30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1:27" ht="15.75" customHeight="1">
      <c r="A92" s="13"/>
      <c r="B92" s="13"/>
      <c r="C92" s="30"/>
      <c r="D92" s="30"/>
      <c r="E92" s="30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1:27" ht="15.75" customHeight="1">
      <c r="A93" s="13"/>
      <c r="B93" s="13"/>
      <c r="C93" s="30"/>
      <c r="D93" s="30"/>
      <c r="E93" s="30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spans="1:27" ht="15.75" customHeight="1">
      <c r="A94" s="13"/>
      <c r="B94" s="13"/>
      <c r="C94" s="30"/>
      <c r="D94" s="30"/>
      <c r="E94" s="30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spans="1:27" ht="15.75" customHeight="1">
      <c r="A95" s="13"/>
      <c r="B95" s="13"/>
      <c r="C95" s="30"/>
      <c r="D95" s="30"/>
      <c r="E95" s="30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.75" customHeight="1">
      <c r="A96" s="13"/>
      <c r="B96" s="13"/>
      <c r="C96" s="30"/>
      <c r="D96" s="30"/>
      <c r="E96" s="30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1:2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1:27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1:27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1:27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1:27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1:27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1:27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1:27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1:27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1:27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1:2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1:27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1:27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1:27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1:27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1:2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1:27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1:27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1:27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1:27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1:27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1:27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1:27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1:27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1:27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1: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1:27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1:27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1:27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1:27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spans="1:27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spans="1:27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1:27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1:27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1:27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1:2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1:27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1:27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1:27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1:27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1:27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spans="1:27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spans="1:27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spans="1:27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spans="1:27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spans="1:2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spans="1:27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spans="1:27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spans="1:27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1:27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spans="1:27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spans="1:27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spans="1:27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spans="1:27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 spans="1:27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 spans="1:2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 spans="1:27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spans="1:27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spans="1:27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spans="1:27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spans="1:27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spans="1:27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spans="1:27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spans="1:27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spans="1:27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spans="1:2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spans="1:27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spans="1:27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spans="1:27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spans="1:27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1:27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1:27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spans="1:27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spans="1:27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1:27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spans="1:2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spans="1:27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1:27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1:27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spans="1:27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spans="1:27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spans="1:27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spans="1:27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spans="1:2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spans="1:27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spans="1:27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spans="1:27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spans="1:27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spans="1:27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1:27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1:27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1:27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1:27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spans="1:2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spans="1:27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spans="1:27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27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27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27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27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27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1:27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spans="1:27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1:2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1:27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27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1:27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spans="1:27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27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1:27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27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27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27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spans="1: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spans="1:27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1:27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spans="1:27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spans="1:27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 spans="1:2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 spans="1:27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 spans="1:27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 spans="1:27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 spans="1:27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 spans="1:27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1:27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1:27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spans="1:2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spans="1:27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 spans="1:27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 spans="1:27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 spans="1:27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 spans="1:27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 spans="1:27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 spans="1:27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 spans="1:27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2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 spans="1:27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spans="1:27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 spans="1:27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 spans="1:27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 spans="1:27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 spans="1:27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1:27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spans="1:27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 spans="1:27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 spans="1:2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 spans="1:27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 spans="1:27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 spans="1:27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spans="1:27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spans="1:27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 spans="1:27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 spans="1:27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 spans="1:27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 spans="1:27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 spans="1:2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 spans="1:27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1:27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spans="1:2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1:27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1:27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1:27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 spans="1:27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 spans="1:27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</row>
    <row r="295" spans="1:27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</row>
    <row r="296" spans="1:27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</row>
    <row r="297" spans="1:2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</row>
    <row r="298" spans="1:27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spans="1:27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 spans="1:27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</row>
    <row r="301" spans="1:27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</row>
    <row r="302" spans="1:27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</row>
    <row r="303" spans="1:27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</row>
    <row r="304" spans="1:27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</row>
    <row r="305" spans="1:27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</row>
    <row r="306" spans="1:27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</row>
    <row r="307" spans="1:2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</row>
    <row r="308" spans="1:27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</row>
    <row r="309" spans="1:27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</row>
    <row r="310" spans="1:27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</row>
    <row r="311" spans="1:27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</row>
    <row r="312" spans="1:27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</row>
    <row r="313" spans="1:27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</row>
    <row r="314" spans="1:27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</row>
    <row r="315" spans="1:27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</row>
    <row r="316" spans="1:27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</row>
    <row r="317" spans="1:2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</row>
    <row r="318" spans="1:27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</row>
    <row r="319" spans="1:27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</row>
    <row r="320" spans="1:27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</row>
    <row r="321" spans="1:27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</row>
    <row r="322" spans="1:27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</row>
    <row r="323" spans="1:27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</row>
    <row r="324" spans="1:27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</row>
    <row r="325" spans="1:27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</row>
    <row r="326" spans="1:27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</row>
    <row r="327" spans="1: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</row>
    <row r="328" spans="1:27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</row>
    <row r="329" spans="1:27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</row>
    <row r="330" spans="1:27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</row>
    <row r="331" spans="1:27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</row>
    <row r="332" spans="1:27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</row>
    <row r="333" spans="1:27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</row>
    <row r="334" spans="1:27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</row>
    <row r="335" spans="1:27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</row>
    <row r="336" spans="1:27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</row>
    <row r="337" spans="1:2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</row>
    <row r="338" spans="1:27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</row>
    <row r="339" spans="1:27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</row>
    <row r="340" spans="1:27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</row>
    <row r="341" spans="1:27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</row>
    <row r="342" spans="1:27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</row>
    <row r="343" spans="1:27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</row>
    <row r="344" spans="1:27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</row>
    <row r="345" spans="1:27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</row>
    <row r="346" spans="1:27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</row>
    <row r="347" spans="1:2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</row>
    <row r="348" spans="1:27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</row>
    <row r="349" spans="1:27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</row>
    <row r="350" spans="1:27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</row>
    <row r="351" spans="1:27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</row>
    <row r="352" spans="1:27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</row>
    <row r="353" spans="1:27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</row>
    <row r="354" spans="1:27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</row>
    <row r="355" spans="1:27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</row>
    <row r="356" spans="1:27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</row>
    <row r="357" spans="1:2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</row>
    <row r="358" spans="1:27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</row>
    <row r="359" spans="1:27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</row>
    <row r="360" spans="1:27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</row>
    <row r="361" spans="1:27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</row>
    <row r="362" spans="1:27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</row>
    <row r="363" spans="1:27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</row>
    <row r="364" spans="1:27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</row>
    <row r="365" spans="1:27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</row>
    <row r="366" spans="1:27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</row>
    <row r="367" spans="1:2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</row>
    <row r="368" spans="1:27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</row>
    <row r="369" spans="1:27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</row>
    <row r="370" spans="1:27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</row>
    <row r="371" spans="1:27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</row>
    <row r="372" spans="1:27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</row>
    <row r="373" spans="1:27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</row>
    <row r="374" spans="1:27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</row>
    <row r="375" spans="1:27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</row>
    <row r="376" spans="1:27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</row>
    <row r="377" spans="1:2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</row>
    <row r="378" spans="1:27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</row>
    <row r="379" spans="1:27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</row>
    <row r="380" spans="1:27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</row>
    <row r="381" spans="1:27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</row>
    <row r="382" spans="1:27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</row>
    <row r="383" spans="1:27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</row>
    <row r="384" spans="1:27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</row>
    <row r="385" spans="1:27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</row>
    <row r="386" spans="1:27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</row>
    <row r="387" spans="1:2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</row>
    <row r="388" spans="1:27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</row>
    <row r="389" spans="1:27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</row>
    <row r="390" spans="1:27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</row>
    <row r="391" spans="1:27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</row>
    <row r="392" spans="1:27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</row>
    <row r="393" spans="1:27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</row>
    <row r="394" spans="1:27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</row>
    <row r="395" spans="1:27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</row>
    <row r="396" spans="1:27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</row>
    <row r="397" spans="1:2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</row>
    <row r="398" spans="1:27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</row>
    <row r="399" spans="1:27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</row>
    <row r="400" spans="1:27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</row>
    <row r="401" spans="1:27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</row>
    <row r="402" spans="1:27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</row>
    <row r="403" spans="1:27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</row>
    <row r="404" spans="1:27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</row>
    <row r="405" spans="1:27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</row>
    <row r="406" spans="1:27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</row>
    <row r="407" spans="1:2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</row>
    <row r="408" spans="1:27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</row>
    <row r="409" spans="1:27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</row>
    <row r="410" spans="1:27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</row>
    <row r="411" spans="1:27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</row>
    <row r="412" spans="1:27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</row>
    <row r="413" spans="1:27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</row>
    <row r="414" spans="1:27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</row>
    <row r="415" spans="1:27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</row>
    <row r="416" spans="1:27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</row>
    <row r="417" spans="1:2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</row>
    <row r="418" spans="1:27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</row>
    <row r="419" spans="1:27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</row>
    <row r="420" spans="1:27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</row>
    <row r="421" spans="1:27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</row>
    <row r="422" spans="1:27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</row>
    <row r="423" spans="1:27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</row>
    <row r="424" spans="1:27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</row>
    <row r="425" spans="1:27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</row>
    <row r="426" spans="1:27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</row>
    <row r="427" spans="1: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</row>
    <row r="428" spans="1:27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</row>
    <row r="429" spans="1:27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</row>
    <row r="430" spans="1:27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</row>
    <row r="431" spans="1:27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</row>
    <row r="432" spans="1:27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</row>
    <row r="433" spans="1:27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</row>
    <row r="434" spans="1:27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</row>
    <row r="435" spans="1:27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</row>
    <row r="436" spans="1:27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</row>
    <row r="437" spans="1:2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</row>
    <row r="438" spans="1:27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</row>
    <row r="439" spans="1:27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</row>
    <row r="440" spans="1:27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</row>
    <row r="441" spans="1:27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</row>
    <row r="442" spans="1:27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</row>
    <row r="443" spans="1:27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</row>
    <row r="444" spans="1:27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</row>
    <row r="445" spans="1:27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</row>
    <row r="446" spans="1:27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</row>
    <row r="447" spans="1:2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</row>
    <row r="448" spans="1:27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</row>
    <row r="449" spans="1:27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</row>
    <row r="450" spans="1:27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</row>
    <row r="451" spans="1:27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</row>
    <row r="452" spans="1:27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</row>
    <row r="453" spans="1:27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</row>
    <row r="454" spans="1:27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</row>
    <row r="455" spans="1:27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</row>
    <row r="456" spans="1:27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</row>
    <row r="457" spans="1:2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</row>
    <row r="458" spans="1:27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</row>
    <row r="459" spans="1:27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</row>
    <row r="460" spans="1:27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</row>
    <row r="461" spans="1:27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</row>
    <row r="462" spans="1:27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</row>
    <row r="463" spans="1:27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</row>
    <row r="464" spans="1:27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</row>
    <row r="465" spans="1:27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</row>
    <row r="466" spans="1:27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</row>
    <row r="467" spans="1:2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</row>
    <row r="468" spans="1:27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</row>
    <row r="469" spans="1:27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</row>
    <row r="470" spans="1:27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</row>
    <row r="471" spans="1:27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</row>
    <row r="472" spans="1:27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</row>
    <row r="473" spans="1:27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</row>
    <row r="474" spans="1:27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</row>
    <row r="475" spans="1:27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</row>
    <row r="476" spans="1:27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</row>
    <row r="477" spans="1:2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</row>
    <row r="478" spans="1:27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</row>
    <row r="479" spans="1:27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</row>
    <row r="480" spans="1:27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</row>
    <row r="481" spans="1:27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</row>
    <row r="482" spans="1:27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</row>
    <row r="483" spans="1:27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</row>
    <row r="484" spans="1:27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</row>
    <row r="485" spans="1:27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</row>
    <row r="486" spans="1:27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</row>
    <row r="487" spans="1:2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</row>
    <row r="488" spans="1:27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</row>
    <row r="489" spans="1:27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</row>
    <row r="490" spans="1:27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</row>
    <row r="491" spans="1:27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</row>
    <row r="492" spans="1:27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</row>
    <row r="493" spans="1:27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</row>
    <row r="494" spans="1:27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</row>
    <row r="495" spans="1:27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</row>
    <row r="496" spans="1:27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</row>
    <row r="497" spans="1:2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</row>
    <row r="498" spans="1:27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</row>
    <row r="499" spans="1:27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</row>
    <row r="500" spans="1:27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</row>
    <row r="501" spans="1:27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</row>
    <row r="502" spans="1:27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</row>
    <row r="503" spans="1:27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</row>
    <row r="504" spans="1:27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</row>
    <row r="505" spans="1:27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</row>
    <row r="506" spans="1:27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</row>
    <row r="507" spans="1:2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</row>
    <row r="508" spans="1:27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</row>
    <row r="509" spans="1:27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</row>
    <row r="510" spans="1:27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</row>
    <row r="511" spans="1:27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</row>
    <row r="512" spans="1:27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</row>
    <row r="513" spans="1:27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</row>
    <row r="514" spans="1:27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</row>
    <row r="515" spans="1:27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</row>
    <row r="516" spans="1:27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</row>
    <row r="517" spans="1:2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</row>
    <row r="518" spans="1:27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</row>
    <row r="519" spans="1:27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</row>
    <row r="520" spans="1:27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</row>
    <row r="521" spans="1:27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</row>
    <row r="522" spans="1:27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</row>
    <row r="523" spans="1:27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</row>
    <row r="524" spans="1:27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</row>
    <row r="525" spans="1:27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</row>
    <row r="526" spans="1:27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</row>
    <row r="527" spans="1: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</row>
    <row r="528" spans="1:27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</row>
    <row r="529" spans="1:27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</row>
    <row r="530" spans="1:27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</row>
    <row r="531" spans="1:27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</row>
    <row r="532" spans="1:27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</row>
    <row r="533" spans="1:27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</row>
    <row r="534" spans="1:27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</row>
    <row r="535" spans="1:27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</row>
    <row r="536" spans="1:27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</row>
    <row r="537" spans="1:2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</row>
    <row r="538" spans="1:27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</row>
    <row r="539" spans="1:27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</row>
    <row r="540" spans="1:27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</row>
    <row r="541" spans="1:27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</row>
    <row r="542" spans="1:27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</row>
    <row r="543" spans="1:27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</row>
    <row r="544" spans="1:27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</row>
    <row r="545" spans="1:27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</row>
    <row r="546" spans="1:27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</row>
    <row r="547" spans="1:2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</row>
    <row r="548" spans="1:27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</row>
    <row r="549" spans="1:27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</row>
    <row r="550" spans="1:27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</row>
    <row r="551" spans="1:27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</row>
    <row r="552" spans="1:27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</row>
    <row r="553" spans="1:27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</row>
    <row r="554" spans="1:27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</row>
    <row r="555" spans="1:27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</row>
    <row r="556" spans="1:27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</row>
    <row r="557" spans="1:2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</row>
    <row r="558" spans="1:27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</row>
    <row r="559" spans="1:27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</row>
    <row r="560" spans="1:27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</row>
    <row r="561" spans="1:27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</row>
    <row r="562" spans="1:27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</row>
    <row r="563" spans="1:27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</row>
    <row r="564" spans="1:27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</row>
    <row r="565" spans="1:27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</row>
    <row r="566" spans="1:27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</row>
    <row r="567" spans="1:2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</row>
    <row r="568" spans="1:27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</row>
    <row r="569" spans="1:27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</row>
    <row r="570" spans="1:27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</row>
    <row r="571" spans="1:27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</row>
    <row r="572" spans="1:27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</row>
    <row r="573" spans="1:27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</row>
    <row r="574" spans="1:27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</row>
    <row r="575" spans="1:27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</row>
    <row r="576" spans="1:27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</row>
    <row r="577" spans="1:2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</row>
    <row r="578" spans="1:27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</row>
    <row r="579" spans="1:27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</row>
    <row r="580" spans="1:27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</row>
    <row r="581" spans="1:27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</row>
    <row r="582" spans="1:27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</row>
    <row r="583" spans="1:27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</row>
    <row r="584" spans="1:27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</row>
    <row r="585" spans="1:27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</row>
    <row r="586" spans="1:27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</row>
    <row r="587" spans="1:2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</row>
    <row r="588" spans="1:27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</row>
    <row r="589" spans="1:27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</row>
    <row r="590" spans="1:27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</row>
    <row r="591" spans="1:27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</row>
    <row r="592" spans="1:27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</row>
    <row r="593" spans="1:27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</row>
    <row r="594" spans="1:27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</row>
    <row r="595" spans="1:27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</row>
    <row r="596" spans="1:27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</row>
    <row r="597" spans="1:2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</row>
    <row r="598" spans="1:27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</row>
    <row r="599" spans="1:27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</row>
    <row r="600" spans="1:27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</row>
    <row r="601" spans="1:27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</row>
    <row r="602" spans="1:27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</row>
    <row r="603" spans="1:27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</row>
    <row r="604" spans="1:27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</row>
    <row r="605" spans="1:27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</row>
    <row r="606" spans="1:27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</row>
    <row r="607" spans="1:2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</row>
    <row r="608" spans="1:27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</row>
    <row r="609" spans="1:27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</row>
    <row r="610" spans="1:27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</row>
    <row r="611" spans="1:27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</row>
    <row r="612" spans="1:27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</row>
    <row r="613" spans="1:27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</row>
    <row r="614" spans="1:27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</row>
    <row r="615" spans="1:27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</row>
    <row r="616" spans="1:27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</row>
    <row r="617" spans="1:2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</row>
    <row r="618" spans="1:27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</row>
    <row r="619" spans="1:27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</row>
    <row r="620" spans="1:27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</row>
    <row r="621" spans="1:27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</row>
    <row r="622" spans="1:27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</row>
    <row r="623" spans="1:27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</row>
    <row r="624" spans="1:27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</row>
    <row r="625" spans="1:27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</row>
    <row r="626" spans="1:27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</row>
    <row r="627" spans="1: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</row>
    <row r="628" spans="1:27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</row>
    <row r="629" spans="1:27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</row>
    <row r="630" spans="1:27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</row>
    <row r="631" spans="1:27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</row>
    <row r="632" spans="1:27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</row>
    <row r="633" spans="1:27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</row>
    <row r="634" spans="1:27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</row>
    <row r="635" spans="1:27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</row>
    <row r="636" spans="1:27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</row>
    <row r="637" spans="1:2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</row>
    <row r="638" spans="1:27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</row>
    <row r="639" spans="1:27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</row>
    <row r="640" spans="1:27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</row>
    <row r="641" spans="1:27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</row>
    <row r="642" spans="1:27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</row>
    <row r="643" spans="1:27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</row>
    <row r="644" spans="1:27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</row>
    <row r="645" spans="1:27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</row>
    <row r="646" spans="1:27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</row>
    <row r="647" spans="1:2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</row>
    <row r="648" spans="1:27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</row>
    <row r="649" spans="1:27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</row>
    <row r="650" spans="1:27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</row>
    <row r="651" spans="1:27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</row>
    <row r="652" spans="1:27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</row>
    <row r="653" spans="1:27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</row>
    <row r="654" spans="1:27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</row>
    <row r="655" spans="1:27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</row>
    <row r="656" spans="1:27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</row>
    <row r="657" spans="1:2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</row>
    <row r="658" spans="1:27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</row>
    <row r="659" spans="1:27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</row>
    <row r="660" spans="1:27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</row>
    <row r="661" spans="1:27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</row>
    <row r="662" spans="1:27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</row>
    <row r="663" spans="1:27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</row>
    <row r="664" spans="1:27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</row>
    <row r="665" spans="1:27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</row>
    <row r="666" spans="1:27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</row>
    <row r="667" spans="1:2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</row>
    <row r="668" spans="1:27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</row>
    <row r="669" spans="1:27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</row>
    <row r="670" spans="1:27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</row>
    <row r="671" spans="1:27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</row>
    <row r="672" spans="1:27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</row>
    <row r="673" spans="1:27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</row>
    <row r="674" spans="1:27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</row>
    <row r="675" spans="1:27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</row>
    <row r="676" spans="1:27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</row>
    <row r="677" spans="1:2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</row>
    <row r="678" spans="1:27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</row>
    <row r="679" spans="1:27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</row>
    <row r="680" spans="1:27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</row>
    <row r="681" spans="1:27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</row>
    <row r="682" spans="1:27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</row>
    <row r="683" spans="1:27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</row>
    <row r="684" spans="1:27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</row>
    <row r="685" spans="1:27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</row>
    <row r="686" spans="1:27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</row>
    <row r="687" spans="1:2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</row>
    <row r="688" spans="1:27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</row>
    <row r="689" spans="1:27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</row>
    <row r="690" spans="1:27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</row>
    <row r="691" spans="1:27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</row>
    <row r="692" spans="1:27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</row>
    <row r="693" spans="1:27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</row>
    <row r="694" spans="1:27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</row>
    <row r="695" spans="1:27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</row>
    <row r="696" spans="1:27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</row>
    <row r="697" spans="1:2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</row>
    <row r="698" spans="1:27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</row>
    <row r="699" spans="1:27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</row>
    <row r="700" spans="1:27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</row>
    <row r="701" spans="1:27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</row>
    <row r="702" spans="1:27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</row>
    <row r="703" spans="1:27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</row>
    <row r="704" spans="1:27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</row>
    <row r="705" spans="1:27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</row>
    <row r="706" spans="1:27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</row>
    <row r="707" spans="1:2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</row>
    <row r="708" spans="1:27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</row>
    <row r="709" spans="1:27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</row>
    <row r="710" spans="1:27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</row>
    <row r="711" spans="1:27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</row>
    <row r="712" spans="1:27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</row>
    <row r="713" spans="1:27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</row>
    <row r="714" spans="1:27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</row>
    <row r="715" spans="1:27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</row>
    <row r="716" spans="1:27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</row>
    <row r="717" spans="1:2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</row>
    <row r="718" spans="1:27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</row>
    <row r="719" spans="1:27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</row>
    <row r="720" spans="1:27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</row>
    <row r="721" spans="1:27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</row>
    <row r="722" spans="1:27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</row>
    <row r="723" spans="1:27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</row>
    <row r="724" spans="1:27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</row>
    <row r="725" spans="1:27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</row>
    <row r="726" spans="1:27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</row>
    <row r="727" spans="1: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</row>
    <row r="728" spans="1:27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</row>
    <row r="729" spans="1:27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</row>
    <row r="730" spans="1:27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</row>
    <row r="731" spans="1:27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</row>
    <row r="732" spans="1:27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</row>
    <row r="733" spans="1:27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</row>
    <row r="734" spans="1:27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</row>
    <row r="735" spans="1:27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</row>
    <row r="736" spans="1:27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</row>
    <row r="737" spans="1:2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</row>
    <row r="738" spans="1:27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</row>
    <row r="739" spans="1:27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</row>
    <row r="740" spans="1:27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</row>
    <row r="741" spans="1:27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</row>
    <row r="742" spans="1:27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</row>
    <row r="743" spans="1:27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</row>
    <row r="744" spans="1:27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</row>
    <row r="745" spans="1:27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</row>
    <row r="746" spans="1:27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</row>
    <row r="747" spans="1:2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</row>
    <row r="748" spans="1:27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</row>
    <row r="749" spans="1:27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</row>
    <row r="750" spans="1:27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</row>
    <row r="751" spans="1:27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</row>
    <row r="752" spans="1:27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</row>
    <row r="753" spans="1:27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</row>
    <row r="754" spans="1:27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</row>
    <row r="755" spans="1:27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</row>
    <row r="756" spans="1:27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</row>
    <row r="757" spans="1:2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</row>
    <row r="758" spans="1:27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</row>
    <row r="759" spans="1:27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</row>
    <row r="760" spans="1:27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</row>
    <row r="761" spans="1:27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</row>
    <row r="762" spans="1:27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</row>
    <row r="763" spans="1:27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</row>
    <row r="764" spans="1:27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</row>
    <row r="765" spans="1:27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</row>
    <row r="766" spans="1:27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</row>
    <row r="767" spans="1:2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</row>
    <row r="768" spans="1:27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</row>
    <row r="769" spans="1:27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</row>
    <row r="770" spans="1:27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</row>
    <row r="771" spans="1:27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</row>
    <row r="772" spans="1:27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</row>
    <row r="773" spans="1:27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</row>
    <row r="774" spans="1:27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</row>
    <row r="775" spans="1:27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</row>
    <row r="776" spans="1:27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</row>
    <row r="777" spans="1:2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</row>
    <row r="778" spans="1:27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</row>
    <row r="779" spans="1:27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</row>
    <row r="780" spans="1:27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</row>
    <row r="781" spans="1:27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</row>
    <row r="782" spans="1:27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</row>
    <row r="783" spans="1:27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</row>
    <row r="784" spans="1:27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</row>
    <row r="785" spans="1:27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</row>
    <row r="786" spans="1:27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</row>
    <row r="787" spans="1:2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</row>
    <row r="788" spans="1:27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</row>
    <row r="789" spans="1:27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</row>
    <row r="790" spans="1:27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</row>
    <row r="791" spans="1:27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</row>
    <row r="792" spans="1:27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</row>
    <row r="793" spans="1:27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</row>
    <row r="794" spans="1:27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</row>
    <row r="795" spans="1:27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</row>
    <row r="796" spans="1:27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</row>
    <row r="797" spans="1:2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</row>
    <row r="798" spans="1:27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</row>
    <row r="799" spans="1:27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</row>
    <row r="800" spans="1:27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</row>
    <row r="801" spans="1:27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</row>
    <row r="802" spans="1:27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</row>
    <row r="803" spans="1:27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</row>
    <row r="804" spans="1:27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</row>
    <row r="805" spans="1:27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</row>
    <row r="806" spans="1:27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</row>
    <row r="807" spans="1:2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</row>
    <row r="808" spans="1:27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</row>
    <row r="809" spans="1:27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</row>
    <row r="810" spans="1:27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</row>
    <row r="811" spans="1:27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</row>
    <row r="812" spans="1:27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</row>
    <row r="813" spans="1:27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</row>
    <row r="814" spans="1:27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</row>
    <row r="815" spans="1:27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</row>
    <row r="816" spans="1:27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</row>
    <row r="817" spans="1:2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</row>
    <row r="818" spans="1:27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</row>
    <row r="819" spans="1:27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</row>
    <row r="820" spans="1:27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</row>
    <row r="821" spans="1:27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</row>
    <row r="822" spans="1:27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</row>
    <row r="823" spans="1:27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</row>
    <row r="824" spans="1:27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</row>
    <row r="825" spans="1:27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</row>
    <row r="826" spans="1:27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</row>
    <row r="827" spans="1: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</row>
    <row r="828" spans="1:27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</row>
    <row r="829" spans="1:27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</row>
    <row r="830" spans="1:27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</row>
    <row r="831" spans="1:27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</row>
    <row r="832" spans="1:27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</row>
    <row r="833" spans="1:27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</row>
    <row r="834" spans="1:27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</row>
    <row r="835" spans="1:27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</row>
    <row r="836" spans="1:27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</row>
    <row r="837" spans="1:2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</row>
    <row r="838" spans="1:27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</row>
    <row r="839" spans="1:27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</row>
    <row r="840" spans="1:27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</row>
    <row r="841" spans="1:27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</row>
    <row r="842" spans="1:27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</row>
    <row r="843" spans="1:27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</row>
    <row r="844" spans="1:27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</row>
    <row r="845" spans="1:27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</row>
    <row r="846" spans="1:27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</row>
    <row r="847" spans="1:2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</row>
    <row r="848" spans="1:27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</row>
    <row r="849" spans="1:27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</row>
    <row r="850" spans="1:27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</row>
    <row r="851" spans="1:27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</row>
    <row r="852" spans="1:27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</row>
    <row r="853" spans="1:27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</row>
    <row r="854" spans="1:27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</row>
    <row r="855" spans="1:27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</row>
    <row r="856" spans="1:27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</row>
    <row r="857" spans="1:2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</row>
    <row r="858" spans="1:27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</row>
    <row r="859" spans="1:27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</row>
    <row r="860" spans="1:27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</row>
    <row r="861" spans="1:27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</row>
    <row r="862" spans="1:27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</row>
    <row r="863" spans="1:27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</row>
    <row r="864" spans="1:27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</row>
    <row r="865" spans="1:27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</row>
    <row r="866" spans="1:27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</row>
    <row r="867" spans="1:2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</row>
    <row r="868" spans="1:27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</row>
    <row r="869" spans="1:27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</row>
    <row r="870" spans="1:27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</row>
    <row r="871" spans="1:27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</row>
    <row r="872" spans="1:27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</row>
    <row r="873" spans="1:27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</row>
    <row r="874" spans="1:27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</row>
    <row r="875" spans="1:27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</row>
    <row r="876" spans="1:27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</row>
    <row r="877" spans="1:2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</row>
    <row r="878" spans="1:27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</row>
    <row r="879" spans="1:27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</row>
    <row r="880" spans="1:27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</row>
    <row r="881" spans="1:27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</row>
    <row r="882" spans="1:27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</row>
    <row r="883" spans="1:27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</row>
    <row r="884" spans="1:27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</row>
    <row r="885" spans="1:27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</row>
    <row r="886" spans="1:27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</row>
    <row r="887" spans="1:2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</row>
    <row r="888" spans="1:27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</row>
    <row r="889" spans="1:27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</row>
    <row r="890" spans="1:27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</row>
    <row r="891" spans="1:27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</row>
    <row r="892" spans="1:27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</row>
    <row r="893" spans="1:27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</row>
    <row r="894" spans="1:27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</row>
    <row r="895" spans="1:27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</row>
    <row r="896" spans="1:27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</row>
    <row r="897" spans="1:2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</row>
    <row r="898" spans="1:27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</row>
    <row r="899" spans="1:27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</row>
    <row r="900" spans="1:27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</row>
    <row r="901" spans="1:27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</row>
    <row r="902" spans="1:27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</row>
    <row r="903" spans="1:27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</row>
    <row r="904" spans="1:27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</row>
    <row r="905" spans="1:27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</row>
    <row r="906" spans="1:27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</row>
    <row r="907" spans="1:2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</row>
    <row r="908" spans="1:27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</row>
    <row r="909" spans="1:27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</row>
    <row r="910" spans="1:27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</row>
    <row r="911" spans="1:27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</row>
    <row r="912" spans="1:27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</row>
    <row r="913" spans="1:27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</row>
    <row r="914" spans="1:27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</row>
    <row r="915" spans="1:27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</row>
    <row r="916" spans="1:27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</row>
    <row r="917" spans="1:2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</row>
    <row r="918" spans="1:27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</row>
    <row r="919" spans="1:27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</row>
    <row r="920" spans="1:27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</row>
    <row r="921" spans="1:27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</row>
    <row r="922" spans="1:27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</row>
    <row r="923" spans="1:27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</row>
    <row r="924" spans="1:27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</row>
    <row r="925" spans="1:27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</row>
    <row r="926" spans="1:27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</row>
    <row r="927" spans="1: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</row>
    <row r="928" spans="1:27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</row>
    <row r="929" spans="1:27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</row>
    <row r="930" spans="1:27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</row>
    <row r="931" spans="1:27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</row>
    <row r="932" spans="1:27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</row>
    <row r="933" spans="1:27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</row>
    <row r="934" spans="1:27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</row>
    <row r="935" spans="1:27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</row>
    <row r="936" spans="1:27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</row>
    <row r="937" spans="1:2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</row>
    <row r="938" spans="1:27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</row>
    <row r="939" spans="1:27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</row>
    <row r="940" spans="1:27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</row>
    <row r="941" spans="1:27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</row>
    <row r="942" spans="1:27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</row>
    <row r="943" spans="1:27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</row>
    <row r="944" spans="1:27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</row>
    <row r="945" spans="1:27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</row>
    <row r="946" spans="1:27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</row>
    <row r="947" spans="1:2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</row>
    <row r="948" spans="1:27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</row>
    <row r="949" spans="1:27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</row>
    <row r="950" spans="1:27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</row>
    <row r="951" spans="1:27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</row>
    <row r="952" spans="1:27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</row>
    <row r="953" spans="1:27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</row>
    <row r="954" spans="1:27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</row>
    <row r="955" spans="1:27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</row>
    <row r="956" spans="1:27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</row>
    <row r="957" spans="1:2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</row>
    <row r="958" spans="1:27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</row>
    <row r="959" spans="1:27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</row>
    <row r="960" spans="1:27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</row>
    <row r="961" spans="1:27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</row>
    <row r="962" spans="1:27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</row>
    <row r="963" spans="1:27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</row>
    <row r="964" spans="1:27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</row>
    <row r="965" spans="1:27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</row>
    <row r="966" spans="1:27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</row>
    <row r="967" spans="1:2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</row>
    <row r="968" spans="1:27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</row>
    <row r="969" spans="1:27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</row>
    <row r="970" spans="1:27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</row>
    <row r="971" spans="1:27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</row>
    <row r="972" spans="1:27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</row>
    <row r="973" spans="1:27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</row>
    <row r="974" spans="1:27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</row>
    <row r="975" spans="1:27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</row>
    <row r="976" spans="1:27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</row>
    <row r="977" spans="1:2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</row>
    <row r="978" spans="1:27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</row>
    <row r="979" spans="1:27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</row>
    <row r="980" spans="1:27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</row>
    <row r="981" spans="1:27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</row>
    <row r="982" spans="1:27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</row>
    <row r="983" spans="1:27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</row>
    <row r="984" spans="1:27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</row>
    <row r="985" spans="1:27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</row>
    <row r="986" spans="1:27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</row>
    <row r="987" spans="1:2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</row>
    <row r="988" spans="1:27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</row>
    <row r="989" spans="1:27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</row>
    <row r="990" spans="1:27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</row>
    <row r="991" spans="1:27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</row>
    <row r="992" spans="1:27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</row>
    <row r="993" spans="1:27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</row>
    <row r="994" spans="1:27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</row>
    <row r="995" spans="1:27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</row>
    <row r="996" spans="1:27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</row>
    <row r="997" spans="1:2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</row>
    <row r="998" spans="1:27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</row>
    <row r="999" spans="1:27" ht="15.75" customHeight="1">
      <c r="E999" s="13"/>
      <c r="F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</row>
  </sheetData>
  <sheetProtection algorithmName="SHA-512" hashValue="pN7ePJ7TeZEZwNKTx2+MYr82hsup73JVQMaDc0ORnniE17B5Y1BFkMlcKHaUjFSMIS3p8f1wJygLiWLzIjtM3g==" saltValue="EMCq1a6uy3fTPUc6TqCgTA==" spinCount="100000" sheet="1" objects="1" scenarios="1"/>
  <mergeCells count="28">
    <mergeCell ref="A1:D1"/>
    <mergeCell ref="E1:G1"/>
    <mergeCell ref="H1:J3"/>
    <mergeCell ref="K1:S2"/>
    <mergeCell ref="A2:D3"/>
    <mergeCell ref="E2:E3"/>
    <mergeCell ref="F2:F3"/>
    <mergeCell ref="G2:G3"/>
    <mergeCell ref="K3:S4"/>
    <mergeCell ref="A4:D4"/>
    <mergeCell ref="G37:H37"/>
    <mergeCell ref="S23:T23"/>
    <mergeCell ref="K5:S6"/>
    <mergeCell ref="J8:L8"/>
    <mergeCell ref="J9:K9"/>
    <mergeCell ref="J10:K10"/>
    <mergeCell ref="S10:T10"/>
    <mergeCell ref="J16:J17"/>
    <mergeCell ref="H18:H19"/>
    <mergeCell ref="I18:I19"/>
    <mergeCell ref="J18:J19"/>
    <mergeCell ref="G31:I31"/>
    <mergeCell ref="G16:G17"/>
    <mergeCell ref="G18:G19"/>
    <mergeCell ref="G20:I20"/>
    <mergeCell ref="G8:I8"/>
    <mergeCell ref="H16:H17"/>
    <mergeCell ref="I16:I17"/>
  </mergeCells>
  <conditionalFormatting sqref="D9:D89">
    <cfRule type="cellIs" dxfId="12" priority="7" operator="equal">
      <formula>"RECHAZADO"</formula>
    </cfRule>
  </conditionalFormatting>
  <conditionalFormatting sqref="D9:D89">
    <cfRule type="cellIs" dxfId="11" priority="8" operator="equal">
      <formula>"ACEPTADO"</formula>
    </cfRule>
  </conditionalFormatting>
  <conditionalFormatting sqref="G33:I33">
    <cfRule type="cellIs" dxfId="10" priority="9" operator="equal">
      <formula>"RECHAZADO"</formula>
    </cfRule>
  </conditionalFormatting>
  <conditionalFormatting sqref="G34:I34">
    <cfRule type="cellIs" dxfId="9" priority="10" operator="equal">
      <formula>"REVISAR"</formula>
    </cfRule>
  </conditionalFormatting>
  <conditionalFormatting sqref="G35:I35">
    <cfRule type="cellIs" dxfId="8" priority="11" operator="equal">
      <formula>"ACEPTADO"</formula>
    </cfRule>
  </conditionalFormatting>
  <conditionalFormatting sqref="I10">
    <cfRule type="cellIs" dxfId="7" priority="12" operator="equal">
      <formula>"RECHAZADO"</formula>
    </cfRule>
  </conditionalFormatting>
  <conditionalFormatting sqref="I10">
    <cfRule type="cellIs" dxfId="6" priority="13" operator="equal">
      <formula>"ACEPTADO"</formula>
    </cfRule>
  </conditionalFormatting>
  <conditionalFormatting sqref="H11">
    <cfRule type="cellIs" dxfId="5" priority="5" operator="equal">
      <formula>"ERROR"</formula>
    </cfRule>
    <cfRule type="cellIs" dxfId="4" priority="6" operator="equal">
      <formula>"ERROR"</formula>
    </cfRule>
  </conditionalFormatting>
  <conditionalFormatting sqref="I37">
    <cfRule type="cellIs" dxfId="3" priority="3" operator="equal">
      <formula>"RECHAZADO"</formula>
    </cfRule>
    <cfRule type="cellIs" dxfId="2" priority="4" operator="equal">
      <formula>"ACEPTADO"</formula>
    </cfRule>
  </conditionalFormatting>
  <conditionalFormatting sqref="I9">
    <cfRule type="cellIs" dxfId="1" priority="1" operator="equal">
      <formula>"RECHAZADO"</formula>
    </cfRule>
  </conditionalFormatting>
  <conditionalFormatting sqref="I9">
    <cfRule type="cellIs" dxfId="0" priority="2" operator="equal">
      <formula>"ACEPTADO"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00"/>
  <sheetViews>
    <sheetView workbookViewId="0">
      <selection activeCell="N17" sqref="N17"/>
    </sheetView>
  </sheetViews>
  <sheetFormatPr baseColWidth="10" defaultColWidth="14.42578125" defaultRowHeight="15" customHeight="1"/>
  <cols>
    <col min="1" max="1" width="10.7109375" customWidth="1"/>
    <col min="2" max="2" width="20" customWidth="1"/>
    <col min="3" max="3" width="11" customWidth="1"/>
    <col min="4" max="4" width="12.5703125" customWidth="1"/>
    <col min="5" max="5" width="14" customWidth="1"/>
    <col min="6" max="6" width="7.7109375" customWidth="1"/>
    <col min="7" max="7" width="15.140625" customWidth="1"/>
    <col min="8" max="8" width="12.140625" customWidth="1"/>
    <col min="9" max="9" width="14.42578125" customWidth="1"/>
    <col min="10" max="26" width="10.7109375" customWidth="1"/>
  </cols>
  <sheetData>
    <row r="1" spans="2:9">
      <c r="C1" s="2"/>
      <c r="G1" s="2"/>
    </row>
    <row r="2" spans="2:9" ht="17.25" customHeight="1">
      <c r="B2" s="153" t="s">
        <v>33</v>
      </c>
      <c r="C2" s="154"/>
      <c r="D2" s="154"/>
      <c r="E2" s="154"/>
      <c r="G2" s="2"/>
    </row>
    <row r="3" spans="2:9">
      <c r="C3" s="2"/>
      <c r="G3" s="2"/>
    </row>
    <row r="4" spans="2:9">
      <c r="C4" s="2"/>
      <c r="G4" s="2"/>
    </row>
    <row r="5" spans="2:9" ht="24.75" customHeight="1">
      <c r="B5" s="3" t="s">
        <v>26</v>
      </c>
      <c r="C5" s="4"/>
      <c r="G5" s="3" t="s">
        <v>27</v>
      </c>
      <c r="H5" s="5"/>
    </row>
    <row r="6" spans="2:9" ht="24.75" customHeight="1">
      <c r="B6" s="3" t="s">
        <v>28</v>
      </c>
      <c r="C6" s="4"/>
      <c r="G6" s="2"/>
    </row>
    <row r="7" spans="2:9" ht="24.75" customHeight="1">
      <c r="B7" s="6" t="s">
        <v>29</v>
      </c>
      <c r="C7" s="7"/>
      <c r="F7" s="8"/>
      <c r="G7" s="3" t="s">
        <v>30</v>
      </c>
      <c r="H7" s="5"/>
    </row>
    <row r="8" spans="2:9">
      <c r="C8" s="2"/>
      <c r="G8" s="2"/>
    </row>
    <row r="9" spans="2:9">
      <c r="C9" s="2"/>
      <c r="G9" s="2"/>
    </row>
    <row r="10" spans="2:9" ht="19.5" customHeight="1">
      <c r="C10" s="9" t="s">
        <v>5</v>
      </c>
      <c r="D10" s="9" t="s">
        <v>31</v>
      </c>
      <c r="E10" s="9" t="s">
        <v>32</v>
      </c>
      <c r="F10" s="10"/>
      <c r="G10" s="9" t="s">
        <v>5</v>
      </c>
      <c r="H10" s="51" t="s">
        <v>31</v>
      </c>
      <c r="I10" s="53" t="s">
        <v>32</v>
      </c>
    </row>
    <row r="11" spans="2:9" ht="19.5" customHeight="1">
      <c r="C11" s="1">
        <v>1</v>
      </c>
      <c r="D11" s="11"/>
      <c r="E11" s="11"/>
      <c r="G11" s="1">
        <v>41</v>
      </c>
      <c r="H11" s="11"/>
      <c r="I11" s="52"/>
    </row>
    <row r="12" spans="2:9" ht="19.5" customHeight="1">
      <c r="C12" s="1">
        <v>2</v>
      </c>
      <c r="D12" s="11"/>
      <c r="E12" s="11"/>
      <c r="G12" s="1">
        <v>42</v>
      </c>
      <c r="H12" s="11"/>
      <c r="I12" s="11"/>
    </row>
    <row r="13" spans="2:9" ht="19.5" customHeight="1">
      <c r="C13" s="1">
        <v>3</v>
      </c>
      <c r="D13" s="11"/>
      <c r="E13" s="11"/>
      <c r="G13" s="1">
        <v>43</v>
      </c>
      <c r="H13" s="11"/>
      <c r="I13" s="11"/>
    </row>
    <row r="14" spans="2:9" ht="19.5" customHeight="1">
      <c r="C14" s="1">
        <v>4</v>
      </c>
      <c r="D14" s="11"/>
      <c r="E14" s="11"/>
      <c r="G14" s="1">
        <v>44</v>
      </c>
      <c r="H14" s="11"/>
      <c r="I14" s="11"/>
    </row>
    <row r="15" spans="2:9" ht="19.5" customHeight="1">
      <c r="C15" s="1">
        <v>5</v>
      </c>
      <c r="D15" s="11"/>
      <c r="E15" s="11"/>
      <c r="G15" s="1">
        <v>45</v>
      </c>
      <c r="H15" s="11"/>
      <c r="I15" s="11"/>
    </row>
    <row r="16" spans="2:9" ht="19.5" customHeight="1">
      <c r="C16" s="1">
        <v>6</v>
      </c>
      <c r="D16" s="11"/>
      <c r="E16" s="11"/>
      <c r="G16" s="1">
        <v>46</v>
      </c>
      <c r="H16" s="11"/>
      <c r="I16" s="11"/>
    </row>
    <row r="17" spans="3:9" ht="19.5" customHeight="1">
      <c r="C17" s="1">
        <v>7</v>
      </c>
      <c r="D17" s="11"/>
      <c r="E17" s="11"/>
      <c r="G17" s="1">
        <v>47</v>
      </c>
      <c r="H17" s="11"/>
      <c r="I17" s="11"/>
    </row>
    <row r="18" spans="3:9" ht="19.5" customHeight="1">
      <c r="C18" s="1">
        <v>8</v>
      </c>
      <c r="D18" s="11"/>
      <c r="E18" s="11"/>
      <c r="G18" s="1">
        <v>48</v>
      </c>
      <c r="H18" s="11"/>
      <c r="I18" s="11"/>
    </row>
    <row r="19" spans="3:9" ht="19.5" customHeight="1">
      <c r="C19" s="1">
        <v>9</v>
      </c>
      <c r="D19" s="11"/>
      <c r="E19" s="11"/>
      <c r="G19" s="1">
        <v>49</v>
      </c>
      <c r="H19" s="11"/>
      <c r="I19" s="11"/>
    </row>
    <row r="20" spans="3:9" ht="19.5" customHeight="1">
      <c r="C20" s="1">
        <v>10</v>
      </c>
      <c r="D20" s="11"/>
      <c r="E20" s="11"/>
      <c r="G20" s="1">
        <v>50</v>
      </c>
      <c r="H20" s="11"/>
      <c r="I20" s="11"/>
    </row>
    <row r="21" spans="3:9" ht="19.5" customHeight="1">
      <c r="C21" s="1">
        <v>11</v>
      </c>
      <c r="D21" s="11"/>
      <c r="E21" s="11"/>
      <c r="G21" s="1">
        <v>51</v>
      </c>
      <c r="H21" s="11"/>
      <c r="I21" s="11"/>
    </row>
    <row r="22" spans="3:9" ht="19.5" customHeight="1">
      <c r="C22" s="1">
        <v>12</v>
      </c>
      <c r="D22" s="11"/>
      <c r="E22" s="11"/>
      <c r="G22" s="1">
        <v>52</v>
      </c>
      <c r="H22" s="11"/>
      <c r="I22" s="11"/>
    </row>
    <row r="23" spans="3:9" ht="19.5" customHeight="1">
      <c r="C23" s="1">
        <v>13</v>
      </c>
      <c r="D23" s="11"/>
      <c r="E23" s="11"/>
      <c r="G23" s="1">
        <v>53</v>
      </c>
      <c r="H23" s="11"/>
      <c r="I23" s="11"/>
    </row>
    <row r="24" spans="3:9" ht="19.5" customHeight="1">
      <c r="C24" s="1">
        <v>14</v>
      </c>
      <c r="D24" s="11"/>
      <c r="E24" s="11"/>
      <c r="G24" s="1">
        <v>54</v>
      </c>
      <c r="H24" s="11"/>
      <c r="I24" s="11"/>
    </row>
    <row r="25" spans="3:9" ht="19.5" customHeight="1">
      <c r="C25" s="1">
        <v>15</v>
      </c>
      <c r="D25" s="11"/>
      <c r="E25" s="11"/>
      <c r="G25" s="1">
        <v>55</v>
      </c>
      <c r="H25" s="11"/>
      <c r="I25" s="11"/>
    </row>
    <row r="26" spans="3:9" ht="19.5" customHeight="1">
      <c r="C26" s="1">
        <v>16</v>
      </c>
      <c r="D26" s="11"/>
      <c r="E26" s="11"/>
      <c r="G26" s="1">
        <v>56</v>
      </c>
      <c r="H26" s="11"/>
      <c r="I26" s="11"/>
    </row>
    <row r="27" spans="3:9" ht="19.5" customHeight="1">
      <c r="C27" s="1">
        <v>17</v>
      </c>
      <c r="D27" s="11"/>
      <c r="E27" s="11"/>
      <c r="G27" s="1">
        <v>57</v>
      </c>
      <c r="H27" s="11"/>
      <c r="I27" s="11"/>
    </row>
    <row r="28" spans="3:9" ht="19.5" customHeight="1">
      <c r="C28" s="1">
        <v>18</v>
      </c>
      <c r="D28" s="11"/>
      <c r="E28" s="11"/>
      <c r="G28" s="1">
        <v>58</v>
      </c>
      <c r="H28" s="11"/>
      <c r="I28" s="11"/>
    </row>
    <row r="29" spans="3:9" ht="19.5" customHeight="1">
      <c r="C29" s="1">
        <v>19</v>
      </c>
      <c r="D29" s="11"/>
      <c r="E29" s="11"/>
      <c r="G29" s="1">
        <v>59</v>
      </c>
      <c r="H29" s="11"/>
      <c r="I29" s="11"/>
    </row>
    <row r="30" spans="3:9" ht="19.5" customHeight="1">
      <c r="C30" s="1">
        <v>20</v>
      </c>
      <c r="D30" s="11"/>
      <c r="E30" s="11"/>
      <c r="G30" s="1">
        <v>60</v>
      </c>
      <c r="H30" s="11"/>
      <c r="I30" s="11"/>
    </row>
    <row r="31" spans="3:9" ht="19.5" customHeight="1">
      <c r="C31" s="1">
        <v>21</v>
      </c>
      <c r="D31" s="11"/>
      <c r="E31" s="11"/>
      <c r="G31" s="1">
        <v>61</v>
      </c>
      <c r="H31" s="11"/>
      <c r="I31" s="11"/>
    </row>
    <row r="32" spans="3:9" ht="19.5" customHeight="1">
      <c r="C32" s="1">
        <v>22</v>
      </c>
      <c r="D32" s="11"/>
      <c r="E32" s="11"/>
      <c r="G32" s="1">
        <v>62</v>
      </c>
      <c r="H32" s="11"/>
      <c r="I32" s="11"/>
    </row>
    <row r="33" spans="3:9" ht="19.5" customHeight="1">
      <c r="C33" s="1">
        <v>23</v>
      </c>
      <c r="D33" s="11"/>
      <c r="E33" s="11"/>
      <c r="G33" s="1">
        <v>63</v>
      </c>
      <c r="H33" s="11"/>
      <c r="I33" s="11"/>
    </row>
    <row r="34" spans="3:9" ht="19.5" customHeight="1">
      <c r="C34" s="1">
        <v>24</v>
      </c>
      <c r="D34" s="11"/>
      <c r="E34" s="11"/>
      <c r="G34" s="1">
        <v>64</v>
      </c>
      <c r="H34" s="11"/>
      <c r="I34" s="11"/>
    </row>
    <row r="35" spans="3:9" ht="19.5" customHeight="1">
      <c r="C35" s="1">
        <v>25</v>
      </c>
      <c r="D35" s="11"/>
      <c r="E35" s="11"/>
      <c r="G35" s="1">
        <v>65</v>
      </c>
      <c r="H35" s="11"/>
      <c r="I35" s="11"/>
    </row>
    <row r="36" spans="3:9" ht="19.5" customHeight="1">
      <c r="C36" s="1">
        <v>26</v>
      </c>
      <c r="D36" s="11"/>
      <c r="E36" s="11"/>
      <c r="G36" s="1">
        <v>66</v>
      </c>
      <c r="H36" s="11"/>
      <c r="I36" s="11"/>
    </row>
    <row r="37" spans="3:9" ht="19.5" customHeight="1">
      <c r="C37" s="1">
        <v>27</v>
      </c>
      <c r="D37" s="11"/>
      <c r="E37" s="11"/>
      <c r="G37" s="1">
        <v>67</v>
      </c>
      <c r="H37" s="11"/>
      <c r="I37" s="11"/>
    </row>
    <row r="38" spans="3:9" ht="19.5" customHeight="1">
      <c r="C38" s="1">
        <v>28</v>
      </c>
      <c r="D38" s="11"/>
      <c r="E38" s="11"/>
      <c r="G38" s="1">
        <v>68</v>
      </c>
      <c r="H38" s="11"/>
      <c r="I38" s="11"/>
    </row>
    <row r="39" spans="3:9" ht="19.5" customHeight="1">
      <c r="C39" s="1">
        <v>29</v>
      </c>
      <c r="D39" s="11"/>
      <c r="E39" s="11"/>
      <c r="G39" s="1">
        <v>69</v>
      </c>
      <c r="H39" s="11"/>
      <c r="I39" s="11"/>
    </row>
    <row r="40" spans="3:9" ht="19.5" customHeight="1">
      <c r="C40" s="1">
        <v>30</v>
      </c>
      <c r="D40" s="11"/>
      <c r="E40" s="11"/>
      <c r="G40" s="1">
        <v>70</v>
      </c>
      <c r="H40" s="11"/>
      <c r="I40" s="11"/>
    </row>
    <row r="41" spans="3:9" ht="19.5" customHeight="1">
      <c r="C41" s="1">
        <v>31</v>
      </c>
      <c r="D41" s="11"/>
      <c r="E41" s="11"/>
      <c r="G41" s="1">
        <v>71</v>
      </c>
      <c r="H41" s="11"/>
      <c r="I41" s="11"/>
    </row>
    <row r="42" spans="3:9" ht="19.5" customHeight="1">
      <c r="C42" s="1">
        <v>32</v>
      </c>
      <c r="D42" s="11"/>
      <c r="E42" s="11"/>
      <c r="G42" s="1">
        <v>72</v>
      </c>
      <c r="H42" s="11"/>
      <c r="I42" s="11"/>
    </row>
    <row r="43" spans="3:9" ht="19.5" customHeight="1">
      <c r="C43" s="1">
        <v>33</v>
      </c>
      <c r="D43" s="11"/>
      <c r="E43" s="11"/>
      <c r="G43" s="1">
        <v>73</v>
      </c>
      <c r="H43" s="11"/>
      <c r="I43" s="11"/>
    </row>
    <row r="44" spans="3:9" ht="19.5" customHeight="1">
      <c r="C44" s="1">
        <v>34</v>
      </c>
      <c r="D44" s="11"/>
      <c r="E44" s="11"/>
      <c r="G44" s="1">
        <v>74</v>
      </c>
      <c r="H44" s="11"/>
      <c r="I44" s="11"/>
    </row>
    <row r="45" spans="3:9" ht="19.5" customHeight="1">
      <c r="C45" s="1">
        <v>35</v>
      </c>
      <c r="D45" s="11"/>
      <c r="E45" s="11"/>
      <c r="G45" s="1">
        <v>75</v>
      </c>
      <c r="H45" s="11"/>
      <c r="I45" s="11"/>
    </row>
    <row r="46" spans="3:9" ht="19.5" customHeight="1">
      <c r="C46" s="1">
        <v>36</v>
      </c>
      <c r="D46" s="11"/>
      <c r="E46" s="11"/>
      <c r="G46" s="1">
        <v>76</v>
      </c>
      <c r="H46" s="11"/>
      <c r="I46" s="11"/>
    </row>
    <row r="47" spans="3:9" ht="19.5" customHeight="1">
      <c r="C47" s="1">
        <v>37</v>
      </c>
      <c r="D47" s="11"/>
      <c r="E47" s="11"/>
      <c r="G47" s="1">
        <v>77</v>
      </c>
      <c r="H47" s="11"/>
      <c r="I47" s="11"/>
    </row>
    <row r="48" spans="3:9" ht="19.5" customHeight="1">
      <c r="C48" s="1">
        <v>38</v>
      </c>
      <c r="D48" s="11"/>
      <c r="E48" s="11"/>
      <c r="G48" s="1">
        <v>78</v>
      </c>
      <c r="H48" s="11"/>
      <c r="I48" s="11"/>
    </row>
    <row r="49" spans="3:9" ht="19.5" customHeight="1">
      <c r="C49" s="1">
        <v>39</v>
      </c>
      <c r="D49" s="11"/>
      <c r="E49" s="11"/>
      <c r="G49" s="1">
        <v>79</v>
      </c>
      <c r="H49" s="11"/>
      <c r="I49" s="11"/>
    </row>
    <row r="50" spans="3:9" ht="19.5" customHeight="1">
      <c r="C50" s="1">
        <v>40</v>
      </c>
      <c r="D50" s="11"/>
      <c r="E50" s="11"/>
      <c r="G50" s="1">
        <v>80</v>
      </c>
      <c r="H50" s="11"/>
      <c r="I50" s="11"/>
    </row>
    <row r="51" spans="3:9" ht="15.75" customHeight="1">
      <c r="C51" s="2"/>
      <c r="G51" s="2"/>
    </row>
    <row r="52" spans="3:9" ht="15.75" customHeight="1">
      <c r="C52" s="2"/>
      <c r="G52" s="2"/>
    </row>
    <row r="53" spans="3:9" ht="15.75" customHeight="1">
      <c r="C53" s="2"/>
      <c r="G53" s="2"/>
    </row>
    <row r="54" spans="3:9" ht="15.75" customHeight="1">
      <c r="C54" s="2"/>
      <c r="G54" s="2"/>
    </row>
    <row r="55" spans="3:9" ht="15.75" customHeight="1">
      <c r="C55" s="2"/>
      <c r="G55" s="2"/>
    </row>
    <row r="56" spans="3:9" ht="15.75" customHeight="1">
      <c r="C56" s="2"/>
      <c r="G56" s="2"/>
    </row>
    <row r="57" spans="3:9" ht="15.75" customHeight="1">
      <c r="C57" s="2"/>
      <c r="G57" s="2"/>
    </row>
    <row r="58" spans="3:9" ht="15.75" customHeight="1">
      <c r="C58" s="2"/>
      <c r="G58" s="2"/>
    </row>
    <row r="59" spans="3:9" ht="15.75" customHeight="1">
      <c r="C59" s="2"/>
      <c r="G59" s="2"/>
    </row>
    <row r="60" spans="3:9" ht="15.75" customHeight="1">
      <c r="C60" s="2"/>
      <c r="G60" s="2"/>
    </row>
    <row r="61" spans="3:9" ht="15.75" customHeight="1">
      <c r="C61" s="2"/>
      <c r="G61" s="2"/>
    </row>
    <row r="62" spans="3:9" ht="15.75" customHeight="1">
      <c r="C62" s="2"/>
      <c r="G62" s="2"/>
    </row>
    <row r="63" spans="3:9" ht="15.75" customHeight="1">
      <c r="C63" s="2"/>
      <c r="G63" s="2"/>
    </row>
    <row r="64" spans="3:9" ht="15.75" customHeight="1">
      <c r="C64" s="2"/>
      <c r="G64" s="2"/>
    </row>
    <row r="65" spans="3:7" ht="15.75" customHeight="1">
      <c r="C65" s="2"/>
      <c r="G65" s="2"/>
    </row>
    <row r="66" spans="3:7" ht="15.75" customHeight="1">
      <c r="C66" s="2"/>
      <c r="G66" s="2"/>
    </row>
    <row r="67" spans="3:7" ht="15.75" customHeight="1">
      <c r="C67" s="2"/>
      <c r="G67" s="2"/>
    </row>
    <row r="68" spans="3:7" ht="15.75" customHeight="1">
      <c r="C68" s="2"/>
      <c r="G68" s="2"/>
    </row>
    <row r="69" spans="3:7" ht="15.75" customHeight="1">
      <c r="C69" s="2"/>
      <c r="G69" s="2"/>
    </row>
    <row r="70" spans="3:7" ht="15.75" customHeight="1">
      <c r="C70" s="2"/>
      <c r="G70" s="2"/>
    </row>
    <row r="71" spans="3:7" ht="15.75" customHeight="1">
      <c r="C71" s="2"/>
      <c r="G71" s="2"/>
    </row>
    <row r="72" spans="3:7" ht="15.75" customHeight="1">
      <c r="C72" s="2"/>
      <c r="G72" s="2"/>
    </row>
    <row r="73" spans="3:7" ht="15.75" customHeight="1">
      <c r="C73" s="2"/>
      <c r="G73" s="2"/>
    </row>
    <row r="74" spans="3:7" ht="15.75" customHeight="1">
      <c r="C74" s="2"/>
      <c r="G74" s="2"/>
    </row>
    <row r="75" spans="3:7" ht="15.75" customHeight="1">
      <c r="C75" s="2"/>
      <c r="G75" s="2"/>
    </row>
    <row r="76" spans="3:7" ht="15.75" customHeight="1">
      <c r="C76" s="2"/>
      <c r="G76" s="2"/>
    </row>
    <row r="77" spans="3:7" ht="15.75" customHeight="1">
      <c r="C77" s="2"/>
      <c r="G77" s="2"/>
    </row>
    <row r="78" spans="3:7" ht="15.75" customHeight="1">
      <c r="C78" s="2"/>
      <c r="G78" s="2"/>
    </row>
    <row r="79" spans="3:7" ht="15.75" customHeight="1">
      <c r="C79" s="2"/>
      <c r="G79" s="2"/>
    </row>
    <row r="80" spans="3:7" ht="15.75" customHeight="1">
      <c r="C80" s="2"/>
      <c r="G80" s="2"/>
    </row>
    <row r="81" spans="3:7" ht="15.75" customHeight="1">
      <c r="C81" s="2"/>
      <c r="G81" s="2"/>
    </row>
    <row r="82" spans="3:7" ht="15.75" customHeight="1">
      <c r="C82" s="2"/>
      <c r="G82" s="2"/>
    </row>
    <row r="83" spans="3:7" ht="15.75" customHeight="1">
      <c r="C83" s="2"/>
      <c r="G83" s="2"/>
    </row>
    <row r="84" spans="3:7" ht="15.75" customHeight="1">
      <c r="C84" s="2"/>
      <c r="G84" s="2"/>
    </row>
    <row r="85" spans="3:7" ht="15.75" customHeight="1">
      <c r="C85" s="2"/>
      <c r="G85" s="2"/>
    </row>
    <row r="86" spans="3:7" ht="15.75" customHeight="1">
      <c r="C86" s="2"/>
      <c r="G86" s="2"/>
    </row>
    <row r="87" spans="3:7" ht="15.75" customHeight="1">
      <c r="C87" s="2"/>
      <c r="G87" s="2"/>
    </row>
    <row r="88" spans="3:7" ht="15.75" customHeight="1">
      <c r="C88" s="2"/>
      <c r="G88" s="2"/>
    </row>
    <row r="89" spans="3:7" ht="15.75" customHeight="1">
      <c r="C89" s="2"/>
      <c r="G89" s="2"/>
    </row>
    <row r="90" spans="3:7" ht="15.75" customHeight="1">
      <c r="C90" s="2"/>
      <c r="G90" s="2"/>
    </row>
    <row r="91" spans="3:7" ht="15.75" customHeight="1">
      <c r="C91" s="2"/>
      <c r="G91" s="2"/>
    </row>
    <row r="92" spans="3:7" ht="15.75" customHeight="1">
      <c r="C92" s="2"/>
      <c r="G92" s="2"/>
    </row>
    <row r="93" spans="3:7" ht="15.75" customHeight="1">
      <c r="C93" s="2"/>
      <c r="G93" s="2"/>
    </row>
    <row r="94" spans="3:7" ht="15.75" customHeight="1">
      <c r="C94" s="2"/>
      <c r="G94" s="2"/>
    </row>
    <row r="95" spans="3:7" ht="15.75" customHeight="1">
      <c r="C95" s="2"/>
      <c r="G95" s="2"/>
    </row>
    <row r="96" spans="3:7" ht="15.75" customHeight="1">
      <c r="C96" s="2"/>
      <c r="G96" s="2"/>
    </row>
    <row r="97" spans="3:7" ht="15.75" customHeight="1">
      <c r="C97" s="2"/>
      <c r="G97" s="2"/>
    </row>
    <row r="98" spans="3:7" ht="15.75" customHeight="1">
      <c r="C98" s="2"/>
      <c r="G98" s="2"/>
    </row>
    <row r="99" spans="3:7" ht="15.75" customHeight="1">
      <c r="C99" s="2"/>
      <c r="G99" s="2"/>
    </row>
    <row r="100" spans="3:7" ht="15.75" customHeight="1">
      <c r="C100" s="2"/>
      <c r="G100" s="2"/>
    </row>
    <row r="101" spans="3:7" ht="15.75" customHeight="1">
      <c r="C101" s="2"/>
      <c r="G101" s="2"/>
    </row>
    <row r="102" spans="3:7" ht="15.75" customHeight="1">
      <c r="C102" s="2"/>
      <c r="G102" s="2"/>
    </row>
    <row r="103" spans="3:7" ht="15.75" customHeight="1">
      <c r="C103" s="2"/>
      <c r="G103" s="2"/>
    </row>
    <row r="104" spans="3:7" ht="15.75" customHeight="1">
      <c r="C104" s="2"/>
      <c r="G104" s="2"/>
    </row>
    <row r="105" spans="3:7" ht="15.75" customHeight="1">
      <c r="C105" s="2"/>
      <c r="G105" s="2"/>
    </row>
    <row r="106" spans="3:7" ht="15.75" customHeight="1">
      <c r="C106" s="2"/>
      <c r="G106" s="2"/>
    </row>
    <row r="107" spans="3:7" ht="15.75" customHeight="1">
      <c r="C107" s="2"/>
      <c r="G107" s="2"/>
    </row>
    <row r="108" spans="3:7" ht="15.75" customHeight="1">
      <c r="C108" s="2"/>
      <c r="G108" s="2"/>
    </row>
    <row r="109" spans="3:7" ht="15.75" customHeight="1">
      <c r="C109" s="2"/>
      <c r="G109" s="2"/>
    </row>
    <row r="110" spans="3:7" ht="15.75" customHeight="1">
      <c r="C110" s="2"/>
      <c r="G110" s="2"/>
    </row>
    <row r="111" spans="3:7" ht="15.75" customHeight="1">
      <c r="C111" s="2"/>
      <c r="G111" s="2"/>
    </row>
    <row r="112" spans="3:7" ht="15.75" customHeight="1">
      <c r="C112" s="2"/>
      <c r="G112" s="2"/>
    </row>
    <row r="113" spans="3:7" ht="15.75" customHeight="1">
      <c r="C113" s="2"/>
      <c r="G113" s="2"/>
    </row>
    <row r="114" spans="3:7" ht="15.75" customHeight="1">
      <c r="C114" s="2"/>
      <c r="G114" s="2"/>
    </row>
    <row r="115" spans="3:7" ht="15.75" customHeight="1">
      <c r="C115" s="2"/>
      <c r="G115" s="2"/>
    </row>
    <row r="116" spans="3:7" ht="15.75" customHeight="1">
      <c r="C116" s="2"/>
      <c r="G116" s="2"/>
    </row>
    <row r="117" spans="3:7" ht="15.75" customHeight="1">
      <c r="C117" s="2"/>
      <c r="G117" s="2"/>
    </row>
    <row r="118" spans="3:7" ht="15.75" customHeight="1">
      <c r="C118" s="2"/>
      <c r="G118" s="2"/>
    </row>
    <row r="119" spans="3:7" ht="15.75" customHeight="1">
      <c r="C119" s="2"/>
      <c r="G119" s="2"/>
    </row>
    <row r="120" spans="3:7" ht="15.75" customHeight="1">
      <c r="C120" s="2"/>
      <c r="G120" s="2"/>
    </row>
    <row r="121" spans="3:7" ht="15.75" customHeight="1">
      <c r="C121" s="2"/>
      <c r="G121" s="2"/>
    </row>
    <row r="122" spans="3:7" ht="15.75" customHeight="1">
      <c r="C122" s="2"/>
      <c r="G122" s="2"/>
    </row>
    <row r="123" spans="3:7" ht="15.75" customHeight="1">
      <c r="C123" s="2"/>
      <c r="G123" s="2"/>
    </row>
    <row r="124" spans="3:7" ht="15.75" customHeight="1">
      <c r="C124" s="2"/>
      <c r="G124" s="2"/>
    </row>
    <row r="125" spans="3:7" ht="15.75" customHeight="1">
      <c r="C125" s="2"/>
      <c r="G125" s="2"/>
    </row>
    <row r="126" spans="3:7" ht="15.75" customHeight="1">
      <c r="C126" s="2"/>
      <c r="G126" s="2"/>
    </row>
    <row r="127" spans="3:7" ht="15.75" customHeight="1">
      <c r="C127" s="2"/>
      <c r="G127" s="2"/>
    </row>
    <row r="128" spans="3:7" ht="15.75" customHeight="1">
      <c r="C128" s="2"/>
      <c r="G128" s="2"/>
    </row>
    <row r="129" spans="3:7" ht="15.75" customHeight="1">
      <c r="C129" s="2"/>
      <c r="G129" s="2"/>
    </row>
    <row r="130" spans="3:7" ht="15.75" customHeight="1">
      <c r="C130" s="2"/>
      <c r="G130" s="2"/>
    </row>
    <row r="131" spans="3:7" ht="15.75" customHeight="1">
      <c r="C131" s="2"/>
      <c r="G131" s="2"/>
    </row>
    <row r="132" spans="3:7" ht="15.75" customHeight="1">
      <c r="C132" s="2"/>
      <c r="G132" s="2"/>
    </row>
    <row r="133" spans="3:7" ht="15.75" customHeight="1">
      <c r="C133" s="2"/>
      <c r="G133" s="2"/>
    </row>
    <row r="134" spans="3:7" ht="15.75" customHeight="1">
      <c r="C134" s="2"/>
      <c r="G134" s="2"/>
    </row>
    <row r="135" spans="3:7" ht="15.75" customHeight="1">
      <c r="C135" s="2"/>
      <c r="G135" s="2"/>
    </row>
    <row r="136" spans="3:7" ht="15.75" customHeight="1">
      <c r="C136" s="2"/>
      <c r="G136" s="2"/>
    </row>
    <row r="137" spans="3:7" ht="15.75" customHeight="1">
      <c r="C137" s="2"/>
      <c r="G137" s="2"/>
    </row>
    <row r="138" spans="3:7" ht="15.75" customHeight="1">
      <c r="C138" s="2"/>
      <c r="G138" s="2"/>
    </row>
    <row r="139" spans="3:7" ht="15.75" customHeight="1">
      <c r="C139" s="2"/>
      <c r="G139" s="2"/>
    </row>
    <row r="140" spans="3:7" ht="15.75" customHeight="1">
      <c r="C140" s="2"/>
      <c r="G140" s="2"/>
    </row>
    <row r="141" spans="3:7" ht="15.75" customHeight="1">
      <c r="C141" s="2"/>
      <c r="G141" s="2"/>
    </row>
    <row r="142" spans="3:7" ht="15.75" customHeight="1">
      <c r="C142" s="2"/>
      <c r="G142" s="2"/>
    </row>
    <row r="143" spans="3:7" ht="15.75" customHeight="1">
      <c r="C143" s="2"/>
      <c r="G143" s="2"/>
    </row>
    <row r="144" spans="3:7" ht="15.75" customHeight="1">
      <c r="C144" s="2"/>
      <c r="G144" s="2"/>
    </row>
    <row r="145" spans="3:7" ht="15.75" customHeight="1">
      <c r="C145" s="2"/>
      <c r="G145" s="2"/>
    </row>
    <row r="146" spans="3:7" ht="15.75" customHeight="1">
      <c r="C146" s="2"/>
      <c r="G146" s="2"/>
    </row>
    <row r="147" spans="3:7" ht="15.75" customHeight="1">
      <c r="C147" s="2"/>
      <c r="G147" s="2"/>
    </row>
    <row r="148" spans="3:7" ht="15.75" customHeight="1">
      <c r="C148" s="2"/>
      <c r="G148" s="2"/>
    </row>
    <row r="149" spans="3:7" ht="15.75" customHeight="1">
      <c r="C149" s="2"/>
      <c r="G149" s="2"/>
    </row>
    <row r="150" spans="3:7" ht="15.75" customHeight="1">
      <c r="C150" s="2"/>
      <c r="G150" s="2"/>
    </row>
    <row r="151" spans="3:7" ht="15.75" customHeight="1">
      <c r="C151" s="2"/>
      <c r="G151" s="2"/>
    </row>
    <row r="152" spans="3:7" ht="15.75" customHeight="1">
      <c r="C152" s="2"/>
      <c r="G152" s="2"/>
    </row>
    <row r="153" spans="3:7" ht="15.75" customHeight="1">
      <c r="C153" s="2"/>
      <c r="G153" s="2"/>
    </row>
    <row r="154" spans="3:7" ht="15.75" customHeight="1">
      <c r="C154" s="2"/>
      <c r="G154" s="2"/>
    </row>
    <row r="155" spans="3:7" ht="15.75" customHeight="1">
      <c r="C155" s="2"/>
      <c r="G155" s="2"/>
    </row>
    <row r="156" spans="3:7" ht="15.75" customHeight="1">
      <c r="C156" s="2"/>
      <c r="G156" s="2"/>
    </row>
    <row r="157" spans="3:7" ht="15.75" customHeight="1">
      <c r="C157" s="2"/>
      <c r="G157" s="2"/>
    </row>
    <row r="158" spans="3:7" ht="15.75" customHeight="1">
      <c r="C158" s="2"/>
      <c r="G158" s="2"/>
    </row>
    <row r="159" spans="3:7" ht="15.75" customHeight="1">
      <c r="C159" s="2"/>
      <c r="G159" s="2"/>
    </row>
    <row r="160" spans="3:7" ht="15.75" customHeight="1">
      <c r="C160" s="2"/>
      <c r="G160" s="2"/>
    </row>
    <row r="161" spans="3:7" ht="15.75" customHeight="1">
      <c r="C161" s="2"/>
      <c r="G161" s="2"/>
    </row>
    <row r="162" spans="3:7" ht="15.75" customHeight="1">
      <c r="C162" s="2"/>
      <c r="G162" s="2"/>
    </row>
    <row r="163" spans="3:7" ht="15.75" customHeight="1">
      <c r="C163" s="2"/>
      <c r="G163" s="2"/>
    </row>
    <row r="164" spans="3:7" ht="15.75" customHeight="1">
      <c r="C164" s="2"/>
      <c r="G164" s="2"/>
    </row>
    <row r="165" spans="3:7" ht="15.75" customHeight="1">
      <c r="C165" s="2"/>
      <c r="G165" s="2"/>
    </row>
    <row r="166" spans="3:7" ht="15.75" customHeight="1">
      <c r="C166" s="2"/>
      <c r="G166" s="2"/>
    </row>
    <row r="167" spans="3:7" ht="15.75" customHeight="1">
      <c r="C167" s="2"/>
      <c r="G167" s="2"/>
    </row>
    <row r="168" spans="3:7" ht="15.75" customHeight="1">
      <c r="C168" s="2"/>
      <c r="G168" s="2"/>
    </row>
    <row r="169" spans="3:7" ht="15.75" customHeight="1">
      <c r="C169" s="2"/>
      <c r="G169" s="2"/>
    </row>
    <row r="170" spans="3:7" ht="15.75" customHeight="1">
      <c r="C170" s="2"/>
      <c r="G170" s="2"/>
    </row>
    <row r="171" spans="3:7" ht="15.75" customHeight="1">
      <c r="C171" s="2"/>
      <c r="G171" s="2"/>
    </row>
    <row r="172" spans="3:7" ht="15.75" customHeight="1">
      <c r="C172" s="2"/>
      <c r="G172" s="2"/>
    </row>
    <row r="173" spans="3:7" ht="15.75" customHeight="1">
      <c r="C173" s="2"/>
      <c r="G173" s="2"/>
    </row>
    <row r="174" spans="3:7" ht="15.75" customHeight="1">
      <c r="C174" s="2"/>
      <c r="G174" s="2"/>
    </row>
    <row r="175" spans="3:7" ht="15.75" customHeight="1">
      <c r="C175" s="2"/>
      <c r="G175" s="2"/>
    </row>
    <row r="176" spans="3:7" ht="15.75" customHeight="1">
      <c r="C176" s="2"/>
      <c r="G176" s="2"/>
    </row>
    <row r="177" spans="3:7" ht="15.75" customHeight="1">
      <c r="C177" s="2"/>
      <c r="G177" s="2"/>
    </row>
    <row r="178" spans="3:7" ht="15.75" customHeight="1">
      <c r="C178" s="2"/>
      <c r="G178" s="2"/>
    </row>
    <row r="179" spans="3:7" ht="15.75" customHeight="1">
      <c r="C179" s="2"/>
      <c r="G179" s="2"/>
    </row>
    <row r="180" spans="3:7" ht="15.75" customHeight="1">
      <c r="C180" s="2"/>
      <c r="G180" s="2"/>
    </row>
    <row r="181" spans="3:7" ht="15.75" customHeight="1">
      <c r="C181" s="2"/>
      <c r="G181" s="2"/>
    </row>
    <row r="182" spans="3:7" ht="15.75" customHeight="1">
      <c r="C182" s="2"/>
      <c r="G182" s="2"/>
    </row>
    <row r="183" spans="3:7" ht="15.75" customHeight="1">
      <c r="C183" s="2"/>
      <c r="G183" s="2"/>
    </row>
    <row r="184" spans="3:7" ht="15.75" customHeight="1">
      <c r="C184" s="2"/>
      <c r="G184" s="2"/>
    </row>
    <row r="185" spans="3:7" ht="15.75" customHeight="1">
      <c r="C185" s="2"/>
      <c r="G185" s="2"/>
    </row>
    <row r="186" spans="3:7" ht="15.75" customHeight="1">
      <c r="C186" s="2"/>
      <c r="G186" s="2"/>
    </row>
    <row r="187" spans="3:7" ht="15.75" customHeight="1">
      <c r="C187" s="2"/>
      <c r="G187" s="2"/>
    </row>
    <row r="188" spans="3:7" ht="15.75" customHeight="1">
      <c r="C188" s="2"/>
      <c r="G188" s="2"/>
    </row>
    <row r="189" spans="3:7" ht="15.75" customHeight="1">
      <c r="C189" s="2"/>
      <c r="G189" s="2"/>
    </row>
    <row r="190" spans="3:7" ht="15.75" customHeight="1">
      <c r="C190" s="2"/>
      <c r="G190" s="2"/>
    </row>
    <row r="191" spans="3:7" ht="15.75" customHeight="1">
      <c r="C191" s="2"/>
      <c r="G191" s="2"/>
    </row>
    <row r="192" spans="3:7" ht="15.75" customHeight="1">
      <c r="C192" s="2"/>
      <c r="G192" s="2"/>
    </row>
    <row r="193" spans="3:7" ht="15.75" customHeight="1">
      <c r="C193" s="2"/>
      <c r="G193" s="2"/>
    </row>
    <row r="194" spans="3:7" ht="15.75" customHeight="1">
      <c r="C194" s="2"/>
      <c r="G194" s="2"/>
    </row>
    <row r="195" spans="3:7" ht="15.75" customHeight="1">
      <c r="C195" s="2"/>
      <c r="G195" s="2"/>
    </row>
    <row r="196" spans="3:7" ht="15.75" customHeight="1">
      <c r="C196" s="2"/>
      <c r="G196" s="2"/>
    </row>
    <row r="197" spans="3:7" ht="15.75" customHeight="1">
      <c r="C197" s="2"/>
      <c r="G197" s="2"/>
    </row>
    <row r="198" spans="3:7" ht="15.75" customHeight="1">
      <c r="C198" s="2"/>
      <c r="G198" s="2"/>
    </row>
    <row r="199" spans="3:7" ht="15.75" customHeight="1">
      <c r="C199" s="2"/>
      <c r="G199" s="2"/>
    </row>
    <row r="200" spans="3:7" ht="15.75" customHeight="1">
      <c r="C200" s="2"/>
      <c r="G200" s="2"/>
    </row>
    <row r="201" spans="3:7" ht="15.75" customHeight="1">
      <c r="C201" s="2"/>
      <c r="G201" s="2"/>
    </row>
    <row r="202" spans="3:7" ht="15.75" customHeight="1">
      <c r="C202" s="2"/>
      <c r="G202" s="2"/>
    </row>
    <row r="203" spans="3:7" ht="15.75" customHeight="1">
      <c r="C203" s="2"/>
      <c r="G203" s="2"/>
    </row>
    <row r="204" spans="3:7" ht="15.75" customHeight="1">
      <c r="C204" s="2"/>
      <c r="G204" s="2"/>
    </row>
    <row r="205" spans="3:7" ht="15.75" customHeight="1">
      <c r="C205" s="2"/>
      <c r="G205" s="2"/>
    </row>
    <row r="206" spans="3:7" ht="15.75" customHeight="1">
      <c r="C206" s="2"/>
      <c r="G206" s="2"/>
    </row>
    <row r="207" spans="3:7" ht="15.75" customHeight="1">
      <c r="C207" s="2"/>
      <c r="G207" s="2"/>
    </row>
    <row r="208" spans="3:7" ht="15.75" customHeight="1">
      <c r="C208" s="2"/>
      <c r="G208" s="2"/>
    </row>
    <row r="209" spans="3:7" ht="15.75" customHeight="1">
      <c r="C209" s="2"/>
      <c r="G209" s="2"/>
    </row>
    <row r="210" spans="3:7" ht="15.75" customHeight="1">
      <c r="C210" s="2"/>
      <c r="G210" s="2"/>
    </row>
    <row r="211" spans="3:7" ht="15.75" customHeight="1">
      <c r="C211" s="2"/>
      <c r="G211" s="2"/>
    </row>
    <row r="212" spans="3:7" ht="15.75" customHeight="1">
      <c r="C212" s="2"/>
      <c r="G212" s="2"/>
    </row>
    <row r="213" spans="3:7" ht="15.75" customHeight="1">
      <c r="C213" s="2"/>
      <c r="G213" s="2"/>
    </row>
    <row r="214" spans="3:7" ht="15.75" customHeight="1">
      <c r="C214" s="2"/>
      <c r="G214" s="2"/>
    </row>
    <row r="215" spans="3:7" ht="15.75" customHeight="1">
      <c r="C215" s="2"/>
      <c r="G215" s="2"/>
    </row>
    <row r="216" spans="3:7" ht="15.75" customHeight="1">
      <c r="C216" s="2"/>
      <c r="G216" s="2"/>
    </row>
    <row r="217" spans="3:7" ht="15.75" customHeight="1">
      <c r="C217" s="2"/>
      <c r="G217" s="2"/>
    </row>
    <row r="218" spans="3:7" ht="15.75" customHeight="1">
      <c r="C218" s="2"/>
      <c r="G218" s="2"/>
    </row>
    <row r="219" spans="3:7" ht="15.75" customHeight="1">
      <c r="C219" s="2"/>
      <c r="G219" s="2"/>
    </row>
    <row r="220" spans="3:7" ht="15.75" customHeight="1">
      <c r="C220" s="2"/>
      <c r="G220" s="2"/>
    </row>
    <row r="221" spans="3:7" ht="15.75" customHeight="1">
      <c r="C221" s="2"/>
      <c r="G221" s="2"/>
    </row>
    <row r="222" spans="3:7" ht="15.75" customHeight="1">
      <c r="C222" s="2"/>
      <c r="G222" s="2"/>
    </row>
    <row r="223" spans="3:7" ht="15.75" customHeight="1">
      <c r="C223" s="2"/>
      <c r="G223" s="2"/>
    </row>
    <row r="224" spans="3:7" ht="15.75" customHeight="1">
      <c r="C224" s="2"/>
      <c r="G224" s="2"/>
    </row>
    <row r="225" spans="3:7" ht="15.75" customHeight="1">
      <c r="C225" s="2"/>
      <c r="G225" s="2"/>
    </row>
    <row r="226" spans="3:7" ht="15.75" customHeight="1">
      <c r="C226" s="2"/>
      <c r="G226" s="2"/>
    </row>
    <row r="227" spans="3:7" ht="15.75" customHeight="1">
      <c r="C227" s="2"/>
      <c r="G227" s="2"/>
    </row>
    <row r="228" spans="3:7" ht="15.75" customHeight="1">
      <c r="C228" s="2"/>
      <c r="G228" s="2"/>
    </row>
    <row r="229" spans="3:7" ht="15.75" customHeight="1">
      <c r="C229" s="2"/>
      <c r="G229" s="2"/>
    </row>
    <row r="230" spans="3:7" ht="15.75" customHeight="1">
      <c r="C230" s="2"/>
      <c r="G230" s="2"/>
    </row>
    <row r="231" spans="3:7" ht="15.75" customHeight="1">
      <c r="C231" s="2"/>
      <c r="G231" s="2"/>
    </row>
    <row r="232" spans="3:7" ht="15.75" customHeight="1">
      <c r="C232" s="2"/>
      <c r="G232" s="2"/>
    </row>
    <row r="233" spans="3:7" ht="15.75" customHeight="1">
      <c r="C233" s="2"/>
      <c r="G233" s="2"/>
    </row>
    <row r="234" spans="3:7" ht="15.75" customHeight="1">
      <c r="C234" s="2"/>
      <c r="G234" s="2"/>
    </row>
    <row r="235" spans="3:7" ht="15.75" customHeight="1">
      <c r="C235" s="2"/>
      <c r="G235" s="2"/>
    </row>
    <row r="236" spans="3:7" ht="15.75" customHeight="1">
      <c r="C236" s="2"/>
      <c r="G236" s="2"/>
    </row>
    <row r="237" spans="3:7" ht="15.75" customHeight="1">
      <c r="C237" s="2"/>
      <c r="G237" s="2"/>
    </row>
    <row r="238" spans="3:7" ht="15.75" customHeight="1">
      <c r="C238" s="2"/>
      <c r="G238" s="2"/>
    </row>
    <row r="239" spans="3:7" ht="15.75" customHeight="1">
      <c r="C239" s="2"/>
      <c r="G239" s="2"/>
    </row>
    <row r="240" spans="3:7" ht="15.75" customHeight="1">
      <c r="C240" s="2"/>
      <c r="G240" s="2"/>
    </row>
    <row r="241" spans="3:7" ht="15.75" customHeight="1">
      <c r="C241" s="2"/>
      <c r="G241" s="2"/>
    </row>
    <row r="242" spans="3:7" ht="15.75" customHeight="1">
      <c r="C242" s="2"/>
      <c r="G242" s="2"/>
    </row>
    <row r="243" spans="3:7" ht="15.75" customHeight="1">
      <c r="C243" s="2"/>
      <c r="G243" s="2"/>
    </row>
    <row r="244" spans="3:7" ht="15.75" customHeight="1">
      <c r="C244" s="2"/>
      <c r="G244" s="2"/>
    </row>
    <row r="245" spans="3:7" ht="15.75" customHeight="1">
      <c r="C245" s="2"/>
      <c r="G245" s="2"/>
    </row>
    <row r="246" spans="3:7" ht="15.75" customHeight="1">
      <c r="C246" s="2"/>
      <c r="G246" s="2"/>
    </row>
    <row r="247" spans="3:7" ht="15.75" customHeight="1">
      <c r="C247" s="2"/>
      <c r="G247" s="2"/>
    </row>
    <row r="248" spans="3:7" ht="15.75" customHeight="1">
      <c r="C248" s="2"/>
      <c r="G248" s="2"/>
    </row>
    <row r="249" spans="3:7" ht="15.75" customHeight="1">
      <c r="C249" s="2"/>
      <c r="G249" s="2"/>
    </row>
    <row r="250" spans="3:7" ht="15.75" customHeight="1">
      <c r="C250" s="2"/>
      <c r="G250" s="2"/>
    </row>
    <row r="251" spans="3:7" ht="15.75" customHeight="1">
      <c r="C251" s="2"/>
      <c r="G251" s="2"/>
    </row>
    <row r="252" spans="3:7" ht="15.75" customHeight="1">
      <c r="C252" s="2"/>
      <c r="G252" s="2"/>
    </row>
    <row r="253" spans="3:7" ht="15.75" customHeight="1">
      <c r="C253" s="2"/>
      <c r="G253" s="2"/>
    </row>
    <row r="254" spans="3:7" ht="15.75" customHeight="1">
      <c r="C254" s="2"/>
      <c r="G254" s="2"/>
    </row>
    <row r="255" spans="3:7" ht="15.75" customHeight="1">
      <c r="C255" s="2"/>
      <c r="G255" s="2"/>
    </row>
    <row r="256" spans="3:7" ht="15.75" customHeight="1">
      <c r="C256" s="2"/>
      <c r="G256" s="2"/>
    </row>
    <row r="257" spans="3:7" ht="15.75" customHeight="1">
      <c r="C257" s="2"/>
      <c r="G257" s="2"/>
    </row>
    <row r="258" spans="3:7" ht="15.75" customHeight="1">
      <c r="C258" s="2"/>
      <c r="G258" s="2"/>
    </row>
    <row r="259" spans="3:7" ht="15.75" customHeight="1">
      <c r="C259" s="2"/>
      <c r="G259" s="2"/>
    </row>
    <row r="260" spans="3:7" ht="15.75" customHeight="1">
      <c r="C260" s="2"/>
      <c r="G260" s="2"/>
    </row>
    <row r="261" spans="3:7" ht="15.75" customHeight="1">
      <c r="C261" s="2"/>
      <c r="G261" s="2"/>
    </row>
    <row r="262" spans="3:7" ht="15.75" customHeight="1">
      <c r="C262" s="2"/>
      <c r="G262" s="2"/>
    </row>
    <row r="263" spans="3:7" ht="15.75" customHeight="1">
      <c r="C263" s="2"/>
      <c r="G263" s="2"/>
    </row>
    <row r="264" spans="3:7" ht="15.75" customHeight="1">
      <c r="C264" s="2"/>
      <c r="G264" s="2"/>
    </row>
    <row r="265" spans="3:7" ht="15.75" customHeight="1">
      <c r="C265" s="2"/>
      <c r="G265" s="2"/>
    </row>
    <row r="266" spans="3:7" ht="15.75" customHeight="1">
      <c r="C266" s="2"/>
      <c r="G266" s="2"/>
    </row>
    <row r="267" spans="3:7" ht="15.75" customHeight="1">
      <c r="C267" s="2"/>
      <c r="G267" s="2"/>
    </row>
    <row r="268" spans="3:7" ht="15.75" customHeight="1">
      <c r="C268" s="2"/>
      <c r="G268" s="2"/>
    </row>
    <row r="269" spans="3:7" ht="15.75" customHeight="1">
      <c r="C269" s="2"/>
      <c r="G269" s="2"/>
    </row>
    <row r="270" spans="3:7" ht="15.75" customHeight="1">
      <c r="C270" s="2"/>
      <c r="G270" s="2"/>
    </row>
    <row r="271" spans="3:7" ht="15.75" customHeight="1">
      <c r="C271" s="2"/>
      <c r="G271" s="2"/>
    </row>
    <row r="272" spans="3:7" ht="15.75" customHeight="1">
      <c r="C272" s="2"/>
      <c r="G272" s="2"/>
    </row>
    <row r="273" spans="3:7" ht="15.75" customHeight="1">
      <c r="C273" s="2"/>
      <c r="G273" s="2"/>
    </row>
    <row r="274" spans="3:7" ht="15.75" customHeight="1">
      <c r="C274" s="2"/>
      <c r="G274" s="2"/>
    </row>
    <row r="275" spans="3:7" ht="15.75" customHeight="1">
      <c r="C275" s="2"/>
      <c r="G275" s="2"/>
    </row>
    <row r="276" spans="3:7" ht="15.75" customHeight="1">
      <c r="C276" s="2"/>
      <c r="G276" s="2"/>
    </row>
    <row r="277" spans="3:7" ht="15.75" customHeight="1">
      <c r="C277" s="2"/>
      <c r="G277" s="2"/>
    </row>
    <row r="278" spans="3:7" ht="15.75" customHeight="1">
      <c r="C278" s="2"/>
      <c r="G278" s="2"/>
    </row>
    <row r="279" spans="3:7" ht="15.75" customHeight="1">
      <c r="C279" s="2"/>
      <c r="G279" s="2"/>
    </row>
    <row r="280" spans="3:7" ht="15.75" customHeight="1">
      <c r="C280" s="2"/>
      <c r="G280" s="2"/>
    </row>
    <row r="281" spans="3:7" ht="15.75" customHeight="1">
      <c r="C281" s="2"/>
      <c r="G281" s="2"/>
    </row>
    <row r="282" spans="3:7" ht="15.75" customHeight="1">
      <c r="C282" s="2"/>
      <c r="G282" s="2"/>
    </row>
    <row r="283" spans="3:7" ht="15.75" customHeight="1">
      <c r="C283" s="2"/>
      <c r="G283" s="2"/>
    </row>
    <row r="284" spans="3:7" ht="15.75" customHeight="1">
      <c r="C284" s="2"/>
      <c r="G284" s="2"/>
    </row>
    <row r="285" spans="3:7" ht="15.75" customHeight="1">
      <c r="C285" s="2"/>
      <c r="G285" s="2"/>
    </row>
    <row r="286" spans="3:7" ht="15.75" customHeight="1">
      <c r="C286" s="2"/>
      <c r="G286" s="2"/>
    </row>
    <row r="287" spans="3:7" ht="15.75" customHeight="1">
      <c r="C287" s="2"/>
      <c r="G287" s="2"/>
    </row>
    <row r="288" spans="3:7" ht="15.75" customHeight="1">
      <c r="C288" s="2"/>
      <c r="G288" s="2"/>
    </row>
    <row r="289" spans="3:7" ht="15.75" customHeight="1">
      <c r="C289" s="2"/>
      <c r="G289" s="2"/>
    </row>
    <row r="290" spans="3:7" ht="15.75" customHeight="1">
      <c r="C290" s="2"/>
      <c r="G290" s="2"/>
    </row>
    <row r="291" spans="3:7" ht="15.75" customHeight="1">
      <c r="C291" s="2"/>
      <c r="G291" s="2"/>
    </row>
    <row r="292" spans="3:7" ht="15.75" customHeight="1">
      <c r="C292" s="2"/>
      <c r="G292" s="2"/>
    </row>
    <row r="293" spans="3:7" ht="15.75" customHeight="1">
      <c r="C293" s="2"/>
      <c r="G293" s="2"/>
    </row>
    <row r="294" spans="3:7" ht="15.75" customHeight="1">
      <c r="C294" s="2"/>
      <c r="G294" s="2"/>
    </row>
    <row r="295" spans="3:7" ht="15.75" customHeight="1">
      <c r="C295" s="2"/>
      <c r="G295" s="2"/>
    </row>
    <row r="296" spans="3:7" ht="15.75" customHeight="1">
      <c r="C296" s="2"/>
      <c r="G296" s="2"/>
    </row>
    <row r="297" spans="3:7" ht="15.75" customHeight="1">
      <c r="C297" s="2"/>
      <c r="G297" s="2"/>
    </row>
    <row r="298" spans="3:7" ht="15.75" customHeight="1">
      <c r="C298" s="2"/>
      <c r="G298" s="2"/>
    </row>
    <row r="299" spans="3:7" ht="15.75" customHeight="1">
      <c r="C299" s="2"/>
      <c r="G299" s="2"/>
    </row>
    <row r="300" spans="3:7" ht="15.75" customHeight="1">
      <c r="C300" s="2"/>
      <c r="G300" s="2"/>
    </row>
    <row r="301" spans="3:7" ht="15.75" customHeight="1">
      <c r="C301" s="2"/>
      <c r="G301" s="2"/>
    </row>
    <row r="302" spans="3:7" ht="15.75" customHeight="1">
      <c r="C302" s="2"/>
      <c r="G302" s="2"/>
    </row>
    <row r="303" spans="3:7" ht="15.75" customHeight="1">
      <c r="C303" s="2"/>
      <c r="G303" s="2"/>
    </row>
    <row r="304" spans="3:7" ht="15.75" customHeight="1">
      <c r="C304" s="2"/>
      <c r="G304" s="2"/>
    </row>
    <row r="305" spans="3:7" ht="15.75" customHeight="1">
      <c r="C305" s="2"/>
      <c r="G305" s="2"/>
    </row>
    <row r="306" spans="3:7" ht="15.75" customHeight="1">
      <c r="C306" s="2"/>
      <c r="G306" s="2"/>
    </row>
    <row r="307" spans="3:7" ht="15.75" customHeight="1">
      <c r="C307" s="2"/>
      <c r="G307" s="2"/>
    </row>
    <row r="308" spans="3:7" ht="15.75" customHeight="1">
      <c r="C308" s="2"/>
      <c r="G308" s="2"/>
    </row>
    <row r="309" spans="3:7" ht="15.75" customHeight="1">
      <c r="C309" s="2"/>
      <c r="G309" s="2"/>
    </row>
    <row r="310" spans="3:7" ht="15.75" customHeight="1">
      <c r="C310" s="2"/>
      <c r="G310" s="2"/>
    </row>
    <row r="311" spans="3:7" ht="15.75" customHeight="1">
      <c r="C311" s="2"/>
      <c r="G311" s="2"/>
    </row>
    <row r="312" spans="3:7" ht="15.75" customHeight="1">
      <c r="C312" s="2"/>
      <c r="G312" s="2"/>
    </row>
    <row r="313" spans="3:7" ht="15.75" customHeight="1">
      <c r="C313" s="2"/>
      <c r="G313" s="2"/>
    </row>
    <row r="314" spans="3:7" ht="15.75" customHeight="1">
      <c r="C314" s="2"/>
      <c r="G314" s="2"/>
    </row>
    <row r="315" spans="3:7" ht="15.75" customHeight="1">
      <c r="C315" s="2"/>
      <c r="G315" s="2"/>
    </row>
    <row r="316" spans="3:7" ht="15.75" customHeight="1">
      <c r="C316" s="2"/>
      <c r="G316" s="2"/>
    </row>
    <row r="317" spans="3:7" ht="15.75" customHeight="1">
      <c r="C317" s="2"/>
      <c r="G317" s="2"/>
    </row>
    <row r="318" spans="3:7" ht="15.75" customHeight="1">
      <c r="C318" s="2"/>
      <c r="G318" s="2"/>
    </row>
    <row r="319" spans="3:7" ht="15.75" customHeight="1">
      <c r="C319" s="2"/>
      <c r="G319" s="2"/>
    </row>
    <row r="320" spans="3:7" ht="15.75" customHeight="1">
      <c r="C320" s="2"/>
      <c r="G320" s="2"/>
    </row>
    <row r="321" spans="3:7" ht="15.75" customHeight="1">
      <c r="C321" s="2"/>
      <c r="G321" s="2"/>
    </row>
    <row r="322" spans="3:7" ht="15.75" customHeight="1">
      <c r="C322" s="2"/>
      <c r="G322" s="2"/>
    </row>
    <row r="323" spans="3:7" ht="15.75" customHeight="1">
      <c r="C323" s="2"/>
      <c r="G323" s="2"/>
    </row>
    <row r="324" spans="3:7" ht="15.75" customHeight="1">
      <c r="C324" s="2"/>
      <c r="G324" s="2"/>
    </row>
    <row r="325" spans="3:7" ht="15.75" customHeight="1">
      <c r="C325" s="2"/>
      <c r="G325" s="2"/>
    </row>
    <row r="326" spans="3:7" ht="15.75" customHeight="1">
      <c r="C326" s="2"/>
      <c r="G326" s="2"/>
    </row>
    <row r="327" spans="3:7" ht="15.75" customHeight="1">
      <c r="C327" s="2"/>
      <c r="G327" s="2"/>
    </row>
    <row r="328" spans="3:7" ht="15.75" customHeight="1">
      <c r="C328" s="2"/>
      <c r="G328" s="2"/>
    </row>
    <row r="329" spans="3:7" ht="15.75" customHeight="1">
      <c r="C329" s="2"/>
      <c r="G329" s="2"/>
    </row>
    <row r="330" spans="3:7" ht="15.75" customHeight="1">
      <c r="C330" s="2"/>
      <c r="G330" s="2"/>
    </row>
    <row r="331" spans="3:7" ht="15.75" customHeight="1">
      <c r="C331" s="2"/>
      <c r="G331" s="2"/>
    </row>
    <row r="332" spans="3:7" ht="15.75" customHeight="1">
      <c r="C332" s="2"/>
      <c r="G332" s="2"/>
    </row>
    <row r="333" spans="3:7" ht="15.75" customHeight="1">
      <c r="C333" s="2"/>
      <c r="G333" s="2"/>
    </row>
    <row r="334" spans="3:7" ht="15.75" customHeight="1">
      <c r="C334" s="2"/>
      <c r="G334" s="2"/>
    </row>
    <row r="335" spans="3:7" ht="15.75" customHeight="1">
      <c r="C335" s="2"/>
      <c r="G335" s="2"/>
    </row>
    <row r="336" spans="3:7" ht="15.75" customHeight="1">
      <c r="C336" s="2"/>
      <c r="G336" s="2"/>
    </row>
    <row r="337" spans="3:7" ht="15.75" customHeight="1">
      <c r="C337" s="2"/>
      <c r="G337" s="2"/>
    </row>
    <row r="338" spans="3:7" ht="15.75" customHeight="1">
      <c r="C338" s="2"/>
      <c r="G338" s="2"/>
    </row>
    <row r="339" spans="3:7" ht="15.75" customHeight="1">
      <c r="C339" s="2"/>
      <c r="G339" s="2"/>
    </row>
    <row r="340" spans="3:7" ht="15.75" customHeight="1">
      <c r="C340" s="2"/>
      <c r="G340" s="2"/>
    </row>
    <row r="341" spans="3:7" ht="15.75" customHeight="1">
      <c r="C341" s="2"/>
      <c r="G341" s="2"/>
    </row>
    <row r="342" spans="3:7" ht="15.75" customHeight="1">
      <c r="C342" s="2"/>
      <c r="G342" s="2"/>
    </row>
    <row r="343" spans="3:7" ht="15.75" customHeight="1">
      <c r="C343" s="2"/>
      <c r="G343" s="2"/>
    </row>
    <row r="344" spans="3:7" ht="15.75" customHeight="1">
      <c r="C344" s="2"/>
      <c r="G344" s="2"/>
    </row>
    <row r="345" spans="3:7" ht="15.75" customHeight="1">
      <c r="C345" s="2"/>
      <c r="G345" s="2"/>
    </row>
    <row r="346" spans="3:7" ht="15.75" customHeight="1">
      <c r="C346" s="2"/>
      <c r="G346" s="2"/>
    </row>
    <row r="347" spans="3:7" ht="15.75" customHeight="1">
      <c r="C347" s="2"/>
      <c r="G347" s="2"/>
    </row>
    <row r="348" spans="3:7" ht="15.75" customHeight="1">
      <c r="C348" s="2"/>
      <c r="G348" s="2"/>
    </row>
    <row r="349" spans="3:7" ht="15.75" customHeight="1">
      <c r="C349" s="2"/>
      <c r="G349" s="2"/>
    </row>
    <row r="350" spans="3:7" ht="15.75" customHeight="1">
      <c r="C350" s="2"/>
      <c r="G350" s="2"/>
    </row>
    <row r="351" spans="3:7" ht="15.75" customHeight="1">
      <c r="C351" s="2"/>
      <c r="G351" s="2"/>
    </row>
    <row r="352" spans="3:7" ht="15.75" customHeight="1">
      <c r="C352" s="2"/>
      <c r="G352" s="2"/>
    </row>
    <row r="353" spans="3:7" ht="15.75" customHeight="1">
      <c r="C353" s="2"/>
      <c r="G353" s="2"/>
    </row>
    <row r="354" spans="3:7" ht="15.75" customHeight="1">
      <c r="C354" s="2"/>
      <c r="G354" s="2"/>
    </row>
    <row r="355" spans="3:7" ht="15.75" customHeight="1">
      <c r="C355" s="2"/>
      <c r="G355" s="2"/>
    </row>
    <row r="356" spans="3:7" ht="15.75" customHeight="1">
      <c r="C356" s="2"/>
      <c r="G356" s="2"/>
    </row>
    <row r="357" spans="3:7" ht="15.75" customHeight="1">
      <c r="C357" s="2"/>
      <c r="G357" s="2"/>
    </row>
    <row r="358" spans="3:7" ht="15.75" customHeight="1">
      <c r="C358" s="2"/>
      <c r="G358" s="2"/>
    </row>
    <row r="359" spans="3:7" ht="15.75" customHeight="1">
      <c r="C359" s="2"/>
      <c r="G359" s="2"/>
    </row>
    <row r="360" spans="3:7" ht="15.75" customHeight="1">
      <c r="C360" s="2"/>
      <c r="G360" s="2"/>
    </row>
    <row r="361" spans="3:7" ht="15.75" customHeight="1">
      <c r="C361" s="2"/>
      <c r="G361" s="2"/>
    </row>
    <row r="362" spans="3:7" ht="15.75" customHeight="1">
      <c r="C362" s="2"/>
      <c r="G362" s="2"/>
    </row>
    <row r="363" spans="3:7" ht="15.75" customHeight="1">
      <c r="C363" s="2"/>
      <c r="G363" s="2"/>
    </row>
    <row r="364" spans="3:7" ht="15.75" customHeight="1">
      <c r="C364" s="2"/>
      <c r="G364" s="2"/>
    </row>
    <row r="365" spans="3:7" ht="15.75" customHeight="1">
      <c r="C365" s="2"/>
      <c r="G365" s="2"/>
    </row>
    <row r="366" spans="3:7" ht="15.75" customHeight="1">
      <c r="C366" s="2"/>
      <c r="G366" s="2"/>
    </row>
    <row r="367" spans="3:7" ht="15.75" customHeight="1">
      <c r="C367" s="2"/>
      <c r="G367" s="2"/>
    </row>
    <row r="368" spans="3:7" ht="15.75" customHeight="1">
      <c r="C368" s="2"/>
      <c r="G368" s="2"/>
    </row>
    <row r="369" spans="3:7" ht="15.75" customHeight="1">
      <c r="C369" s="2"/>
      <c r="G369" s="2"/>
    </row>
    <row r="370" spans="3:7" ht="15.75" customHeight="1">
      <c r="C370" s="2"/>
      <c r="G370" s="2"/>
    </row>
    <row r="371" spans="3:7" ht="15.75" customHeight="1">
      <c r="C371" s="2"/>
      <c r="G371" s="2"/>
    </row>
    <row r="372" spans="3:7" ht="15.75" customHeight="1">
      <c r="C372" s="2"/>
      <c r="G372" s="2"/>
    </row>
    <row r="373" spans="3:7" ht="15.75" customHeight="1">
      <c r="C373" s="2"/>
      <c r="G373" s="2"/>
    </row>
    <row r="374" spans="3:7" ht="15.75" customHeight="1">
      <c r="C374" s="2"/>
      <c r="G374" s="2"/>
    </row>
    <row r="375" spans="3:7" ht="15.75" customHeight="1">
      <c r="C375" s="2"/>
      <c r="G375" s="2"/>
    </row>
    <row r="376" spans="3:7" ht="15.75" customHeight="1">
      <c r="C376" s="2"/>
      <c r="G376" s="2"/>
    </row>
    <row r="377" spans="3:7" ht="15.75" customHeight="1">
      <c r="C377" s="2"/>
      <c r="G377" s="2"/>
    </row>
    <row r="378" spans="3:7" ht="15.75" customHeight="1">
      <c r="C378" s="2"/>
      <c r="G378" s="2"/>
    </row>
    <row r="379" spans="3:7" ht="15.75" customHeight="1">
      <c r="C379" s="2"/>
      <c r="G379" s="2"/>
    </row>
    <row r="380" spans="3:7" ht="15.75" customHeight="1">
      <c r="C380" s="2"/>
      <c r="G380" s="2"/>
    </row>
    <row r="381" spans="3:7" ht="15.75" customHeight="1">
      <c r="C381" s="2"/>
      <c r="G381" s="2"/>
    </row>
    <row r="382" spans="3:7" ht="15.75" customHeight="1">
      <c r="C382" s="2"/>
      <c r="G382" s="2"/>
    </row>
    <row r="383" spans="3:7" ht="15.75" customHeight="1">
      <c r="C383" s="2"/>
      <c r="G383" s="2"/>
    </row>
    <row r="384" spans="3:7" ht="15.75" customHeight="1">
      <c r="C384" s="2"/>
      <c r="G384" s="2"/>
    </row>
    <row r="385" spans="3:7" ht="15.75" customHeight="1">
      <c r="C385" s="2"/>
      <c r="G385" s="2"/>
    </row>
    <row r="386" spans="3:7" ht="15.75" customHeight="1">
      <c r="C386" s="2"/>
      <c r="G386" s="2"/>
    </row>
    <row r="387" spans="3:7" ht="15.75" customHeight="1">
      <c r="C387" s="2"/>
      <c r="G387" s="2"/>
    </row>
    <row r="388" spans="3:7" ht="15.75" customHeight="1">
      <c r="C388" s="2"/>
      <c r="G388" s="2"/>
    </row>
    <row r="389" spans="3:7" ht="15.75" customHeight="1">
      <c r="C389" s="2"/>
      <c r="G389" s="2"/>
    </row>
    <row r="390" spans="3:7" ht="15.75" customHeight="1">
      <c r="C390" s="2"/>
      <c r="G390" s="2"/>
    </row>
    <row r="391" spans="3:7" ht="15.75" customHeight="1">
      <c r="C391" s="2"/>
      <c r="G391" s="2"/>
    </row>
    <row r="392" spans="3:7" ht="15.75" customHeight="1">
      <c r="C392" s="2"/>
      <c r="G392" s="2"/>
    </row>
    <row r="393" spans="3:7" ht="15.75" customHeight="1">
      <c r="C393" s="2"/>
      <c r="G393" s="2"/>
    </row>
    <row r="394" spans="3:7" ht="15.75" customHeight="1">
      <c r="C394" s="2"/>
      <c r="G394" s="2"/>
    </row>
    <row r="395" spans="3:7" ht="15.75" customHeight="1">
      <c r="C395" s="2"/>
      <c r="G395" s="2"/>
    </row>
    <row r="396" spans="3:7" ht="15.75" customHeight="1">
      <c r="C396" s="2"/>
      <c r="G396" s="2"/>
    </row>
    <row r="397" spans="3:7" ht="15.75" customHeight="1">
      <c r="C397" s="2"/>
      <c r="G397" s="2"/>
    </row>
    <row r="398" spans="3:7" ht="15.75" customHeight="1">
      <c r="C398" s="2"/>
      <c r="G398" s="2"/>
    </row>
    <row r="399" spans="3:7" ht="15.75" customHeight="1">
      <c r="C399" s="2"/>
      <c r="G399" s="2"/>
    </row>
    <row r="400" spans="3:7" ht="15.75" customHeight="1">
      <c r="C400" s="2"/>
      <c r="G400" s="2"/>
    </row>
    <row r="401" spans="3:7" ht="15.75" customHeight="1">
      <c r="C401" s="2"/>
      <c r="G401" s="2"/>
    </row>
    <row r="402" spans="3:7" ht="15.75" customHeight="1">
      <c r="C402" s="2"/>
      <c r="G402" s="2"/>
    </row>
    <row r="403" spans="3:7" ht="15.75" customHeight="1">
      <c r="C403" s="2"/>
      <c r="G403" s="2"/>
    </row>
    <row r="404" spans="3:7" ht="15.75" customHeight="1">
      <c r="C404" s="2"/>
      <c r="G404" s="2"/>
    </row>
    <row r="405" spans="3:7" ht="15.75" customHeight="1">
      <c r="C405" s="2"/>
      <c r="G405" s="2"/>
    </row>
    <row r="406" spans="3:7" ht="15.75" customHeight="1">
      <c r="C406" s="2"/>
      <c r="G406" s="2"/>
    </row>
    <row r="407" spans="3:7" ht="15.75" customHeight="1">
      <c r="C407" s="2"/>
      <c r="G407" s="2"/>
    </row>
    <row r="408" spans="3:7" ht="15.75" customHeight="1">
      <c r="C408" s="2"/>
      <c r="G408" s="2"/>
    </row>
    <row r="409" spans="3:7" ht="15.75" customHeight="1">
      <c r="C409" s="2"/>
      <c r="G409" s="2"/>
    </row>
    <row r="410" spans="3:7" ht="15.75" customHeight="1">
      <c r="C410" s="2"/>
      <c r="G410" s="2"/>
    </row>
    <row r="411" spans="3:7" ht="15.75" customHeight="1">
      <c r="C411" s="2"/>
      <c r="G411" s="2"/>
    </row>
    <row r="412" spans="3:7" ht="15.75" customHeight="1">
      <c r="C412" s="2"/>
      <c r="G412" s="2"/>
    </row>
    <row r="413" spans="3:7" ht="15.75" customHeight="1">
      <c r="C413" s="2"/>
      <c r="G413" s="2"/>
    </row>
    <row r="414" spans="3:7" ht="15.75" customHeight="1">
      <c r="C414" s="2"/>
      <c r="G414" s="2"/>
    </row>
    <row r="415" spans="3:7" ht="15.75" customHeight="1">
      <c r="C415" s="2"/>
      <c r="G415" s="2"/>
    </row>
    <row r="416" spans="3:7" ht="15.75" customHeight="1">
      <c r="C416" s="2"/>
      <c r="G416" s="2"/>
    </row>
    <row r="417" spans="3:7" ht="15.75" customHeight="1">
      <c r="C417" s="2"/>
      <c r="G417" s="2"/>
    </row>
    <row r="418" spans="3:7" ht="15.75" customHeight="1">
      <c r="C418" s="2"/>
      <c r="G418" s="2"/>
    </row>
    <row r="419" spans="3:7" ht="15.75" customHeight="1">
      <c r="C419" s="2"/>
      <c r="G419" s="2"/>
    </row>
    <row r="420" spans="3:7" ht="15.75" customHeight="1">
      <c r="C420" s="2"/>
      <c r="G420" s="2"/>
    </row>
    <row r="421" spans="3:7" ht="15.75" customHeight="1">
      <c r="C421" s="2"/>
      <c r="G421" s="2"/>
    </row>
    <row r="422" spans="3:7" ht="15.75" customHeight="1">
      <c r="C422" s="2"/>
      <c r="G422" s="2"/>
    </row>
    <row r="423" spans="3:7" ht="15.75" customHeight="1">
      <c r="C423" s="2"/>
      <c r="G423" s="2"/>
    </row>
    <row r="424" spans="3:7" ht="15.75" customHeight="1">
      <c r="C424" s="2"/>
      <c r="G424" s="2"/>
    </row>
    <row r="425" spans="3:7" ht="15.75" customHeight="1">
      <c r="C425" s="2"/>
      <c r="G425" s="2"/>
    </row>
    <row r="426" spans="3:7" ht="15.75" customHeight="1">
      <c r="C426" s="2"/>
      <c r="G426" s="2"/>
    </row>
    <row r="427" spans="3:7" ht="15.75" customHeight="1">
      <c r="C427" s="2"/>
      <c r="G427" s="2"/>
    </row>
    <row r="428" spans="3:7" ht="15.75" customHeight="1">
      <c r="C428" s="2"/>
      <c r="G428" s="2"/>
    </row>
    <row r="429" spans="3:7" ht="15.75" customHeight="1">
      <c r="C429" s="2"/>
      <c r="G429" s="2"/>
    </row>
    <row r="430" spans="3:7" ht="15.75" customHeight="1">
      <c r="C430" s="2"/>
      <c r="G430" s="2"/>
    </row>
    <row r="431" spans="3:7" ht="15.75" customHeight="1">
      <c r="C431" s="2"/>
      <c r="G431" s="2"/>
    </row>
    <row r="432" spans="3:7" ht="15.75" customHeight="1">
      <c r="C432" s="2"/>
      <c r="G432" s="2"/>
    </row>
    <row r="433" spans="3:7" ht="15.75" customHeight="1">
      <c r="C433" s="2"/>
      <c r="G433" s="2"/>
    </row>
    <row r="434" spans="3:7" ht="15.75" customHeight="1">
      <c r="C434" s="2"/>
      <c r="G434" s="2"/>
    </row>
    <row r="435" spans="3:7" ht="15.75" customHeight="1">
      <c r="C435" s="2"/>
      <c r="G435" s="2"/>
    </row>
    <row r="436" spans="3:7" ht="15.75" customHeight="1">
      <c r="C436" s="2"/>
      <c r="G436" s="2"/>
    </row>
    <row r="437" spans="3:7" ht="15.75" customHeight="1">
      <c r="C437" s="2"/>
      <c r="G437" s="2"/>
    </row>
    <row r="438" spans="3:7" ht="15.75" customHeight="1">
      <c r="C438" s="2"/>
      <c r="G438" s="2"/>
    </row>
    <row r="439" spans="3:7" ht="15.75" customHeight="1">
      <c r="C439" s="2"/>
      <c r="G439" s="2"/>
    </row>
    <row r="440" spans="3:7" ht="15.75" customHeight="1">
      <c r="C440" s="2"/>
      <c r="G440" s="2"/>
    </row>
    <row r="441" spans="3:7" ht="15.75" customHeight="1">
      <c r="C441" s="2"/>
      <c r="G441" s="2"/>
    </row>
    <row r="442" spans="3:7" ht="15.75" customHeight="1">
      <c r="C442" s="2"/>
      <c r="G442" s="2"/>
    </row>
    <row r="443" spans="3:7" ht="15.75" customHeight="1">
      <c r="C443" s="2"/>
      <c r="G443" s="2"/>
    </row>
    <row r="444" spans="3:7" ht="15.75" customHeight="1">
      <c r="C444" s="2"/>
      <c r="G444" s="2"/>
    </row>
    <row r="445" spans="3:7" ht="15.75" customHeight="1">
      <c r="C445" s="2"/>
      <c r="G445" s="2"/>
    </row>
    <row r="446" spans="3:7" ht="15.75" customHeight="1">
      <c r="C446" s="2"/>
      <c r="G446" s="2"/>
    </row>
    <row r="447" spans="3:7" ht="15.75" customHeight="1">
      <c r="C447" s="2"/>
      <c r="G447" s="2"/>
    </row>
    <row r="448" spans="3:7" ht="15.75" customHeight="1">
      <c r="C448" s="2"/>
      <c r="G448" s="2"/>
    </row>
    <row r="449" spans="3:7" ht="15.75" customHeight="1">
      <c r="C449" s="2"/>
      <c r="G449" s="2"/>
    </row>
    <row r="450" spans="3:7" ht="15.75" customHeight="1">
      <c r="C450" s="2"/>
      <c r="G450" s="2"/>
    </row>
    <row r="451" spans="3:7" ht="15.75" customHeight="1">
      <c r="C451" s="2"/>
      <c r="G451" s="2"/>
    </row>
    <row r="452" spans="3:7" ht="15.75" customHeight="1">
      <c r="C452" s="2"/>
      <c r="G452" s="2"/>
    </row>
    <row r="453" spans="3:7" ht="15.75" customHeight="1">
      <c r="C453" s="2"/>
      <c r="G453" s="2"/>
    </row>
    <row r="454" spans="3:7" ht="15.75" customHeight="1">
      <c r="C454" s="2"/>
      <c r="G454" s="2"/>
    </row>
    <row r="455" spans="3:7" ht="15.75" customHeight="1">
      <c r="C455" s="2"/>
      <c r="G455" s="2"/>
    </row>
    <row r="456" spans="3:7" ht="15.75" customHeight="1">
      <c r="C456" s="2"/>
      <c r="G456" s="2"/>
    </row>
    <row r="457" spans="3:7" ht="15.75" customHeight="1">
      <c r="C457" s="2"/>
      <c r="G457" s="2"/>
    </row>
    <row r="458" spans="3:7" ht="15.75" customHeight="1">
      <c r="C458" s="2"/>
      <c r="G458" s="2"/>
    </row>
    <row r="459" spans="3:7" ht="15.75" customHeight="1">
      <c r="C459" s="2"/>
      <c r="G459" s="2"/>
    </row>
    <row r="460" spans="3:7" ht="15.75" customHeight="1">
      <c r="C460" s="2"/>
      <c r="G460" s="2"/>
    </row>
    <row r="461" spans="3:7" ht="15.75" customHeight="1">
      <c r="C461" s="2"/>
      <c r="G461" s="2"/>
    </row>
    <row r="462" spans="3:7" ht="15.75" customHeight="1">
      <c r="C462" s="2"/>
      <c r="G462" s="2"/>
    </row>
    <row r="463" spans="3:7" ht="15.75" customHeight="1">
      <c r="C463" s="2"/>
      <c r="G463" s="2"/>
    </row>
    <row r="464" spans="3:7" ht="15.75" customHeight="1">
      <c r="C464" s="2"/>
      <c r="G464" s="2"/>
    </row>
    <row r="465" spans="3:7" ht="15.75" customHeight="1">
      <c r="C465" s="2"/>
      <c r="G465" s="2"/>
    </row>
    <row r="466" spans="3:7" ht="15.75" customHeight="1">
      <c r="C466" s="2"/>
      <c r="G466" s="2"/>
    </row>
    <row r="467" spans="3:7" ht="15.75" customHeight="1">
      <c r="C467" s="2"/>
      <c r="G467" s="2"/>
    </row>
    <row r="468" spans="3:7" ht="15.75" customHeight="1">
      <c r="C468" s="2"/>
      <c r="G468" s="2"/>
    </row>
    <row r="469" spans="3:7" ht="15.75" customHeight="1">
      <c r="C469" s="2"/>
      <c r="G469" s="2"/>
    </row>
    <row r="470" spans="3:7" ht="15.75" customHeight="1">
      <c r="C470" s="2"/>
      <c r="G470" s="2"/>
    </row>
    <row r="471" spans="3:7" ht="15.75" customHeight="1">
      <c r="C471" s="2"/>
      <c r="G471" s="2"/>
    </row>
    <row r="472" spans="3:7" ht="15.75" customHeight="1">
      <c r="C472" s="2"/>
      <c r="G472" s="2"/>
    </row>
    <row r="473" spans="3:7" ht="15.75" customHeight="1">
      <c r="C473" s="2"/>
      <c r="G473" s="2"/>
    </row>
    <row r="474" spans="3:7" ht="15.75" customHeight="1">
      <c r="C474" s="2"/>
      <c r="G474" s="2"/>
    </row>
    <row r="475" spans="3:7" ht="15.75" customHeight="1">
      <c r="C475" s="2"/>
      <c r="G475" s="2"/>
    </row>
    <row r="476" spans="3:7" ht="15.75" customHeight="1">
      <c r="C476" s="2"/>
      <c r="G476" s="2"/>
    </row>
    <row r="477" spans="3:7" ht="15.75" customHeight="1">
      <c r="C477" s="2"/>
      <c r="G477" s="2"/>
    </row>
    <row r="478" spans="3:7" ht="15.75" customHeight="1">
      <c r="C478" s="2"/>
      <c r="G478" s="2"/>
    </row>
    <row r="479" spans="3:7" ht="15.75" customHeight="1">
      <c r="C479" s="2"/>
      <c r="G479" s="2"/>
    </row>
    <row r="480" spans="3:7" ht="15.75" customHeight="1">
      <c r="C480" s="2"/>
      <c r="G480" s="2"/>
    </row>
    <row r="481" spans="3:7" ht="15.75" customHeight="1">
      <c r="C481" s="2"/>
      <c r="G481" s="2"/>
    </row>
    <row r="482" spans="3:7" ht="15.75" customHeight="1">
      <c r="C482" s="2"/>
      <c r="G482" s="2"/>
    </row>
    <row r="483" spans="3:7" ht="15.75" customHeight="1">
      <c r="C483" s="2"/>
      <c r="G483" s="2"/>
    </row>
    <row r="484" spans="3:7" ht="15.75" customHeight="1">
      <c r="C484" s="2"/>
      <c r="G484" s="2"/>
    </row>
    <row r="485" spans="3:7" ht="15.75" customHeight="1">
      <c r="C485" s="2"/>
      <c r="G485" s="2"/>
    </row>
    <row r="486" spans="3:7" ht="15.75" customHeight="1">
      <c r="C486" s="2"/>
      <c r="G486" s="2"/>
    </row>
    <row r="487" spans="3:7" ht="15.75" customHeight="1">
      <c r="C487" s="2"/>
      <c r="G487" s="2"/>
    </row>
    <row r="488" spans="3:7" ht="15.75" customHeight="1">
      <c r="C488" s="2"/>
      <c r="G488" s="2"/>
    </row>
    <row r="489" spans="3:7" ht="15.75" customHeight="1">
      <c r="C489" s="2"/>
      <c r="G489" s="2"/>
    </row>
    <row r="490" spans="3:7" ht="15.75" customHeight="1">
      <c r="C490" s="2"/>
      <c r="G490" s="2"/>
    </row>
    <row r="491" spans="3:7" ht="15.75" customHeight="1">
      <c r="C491" s="2"/>
      <c r="G491" s="2"/>
    </row>
    <row r="492" spans="3:7" ht="15.75" customHeight="1">
      <c r="C492" s="2"/>
      <c r="G492" s="2"/>
    </row>
    <row r="493" spans="3:7" ht="15.75" customHeight="1">
      <c r="C493" s="2"/>
      <c r="G493" s="2"/>
    </row>
    <row r="494" spans="3:7" ht="15.75" customHeight="1">
      <c r="C494" s="2"/>
      <c r="G494" s="2"/>
    </row>
    <row r="495" spans="3:7" ht="15.75" customHeight="1">
      <c r="C495" s="2"/>
      <c r="G495" s="2"/>
    </row>
    <row r="496" spans="3:7" ht="15.75" customHeight="1">
      <c r="C496" s="2"/>
      <c r="G496" s="2"/>
    </row>
    <row r="497" spans="3:7" ht="15.75" customHeight="1">
      <c r="C497" s="2"/>
      <c r="G497" s="2"/>
    </row>
    <row r="498" spans="3:7" ht="15.75" customHeight="1">
      <c r="C498" s="2"/>
      <c r="G498" s="2"/>
    </row>
    <row r="499" spans="3:7" ht="15.75" customHeight="1">
      <c r="C499" s="2"/>
      <c r="G499" s="2"/>
    </row>
    <row r="500" spans="3:7" ht="15.75" customHeight="1">
      <c r="C500" s="2"/>
      <c r="G500" s="2"/>
    </row>
    <row r="501" spans="3:7" ht="15.75" customHeight="1">
      <c r="C501" s="2"/>
      <c r="G501" s="2"/>
    </row>
    <row r="502" spans="3:7" ht="15.75" customHeight="1">
      <c r="C502" s="2"/>
      <c r="G502" s="2"/>
    </row>
    <row r="503" spans="3:7" ht="15.75" customHeight="1">
      <c r="C503" s="2"/>
      <c r="G503" s="2"/>
    </row>
    <row r="504" spans="3:7" ht="15.75" customHeight="1">
      <c r="C504" s="2"/>
      <c r="G504" s="2"/>
    </row>
    <row r="505" spans="3:7" ht="15.75" customHeight="1">
      <c r="C505" s="2"/>
      <c r="G505" s="2"/>
    </row>
    <row r="506" spans="3:7" ht="15.75" customHeight="1">
      <c r="C506" s="2"/>
      <c r="G506" s="2"/>
    </row>
    <row r="507" spans="3:7" ht="15.75" customHeight="1">
      <c r="C507" s="2"/>
      <c r="G507" s="2"/>
    </row>
    <row r="508" spans="3:7" ht="15.75" customHeight="1">
      <c r="C508" s="2"/>
      <c r="G508" s="2"/>
    </row>
    <row r="509" spans="3:7" ht="15.75" customHeight="1">
      <c r="C509" s="2"/>
      <c r="G509" s="2"/>
    </row>
    <row r="510" spans="3:7" ht="15.75" customHeight="1">
      <c r="C510" s="2"/>
      <c r="G510" s="2"/>
    </row>
    <row r="511" spans="3:7" ht="15.75" customHeight="1">
      <c r="C511" s="2"/>
      <c r="G511" s="2"/>
    </row>
    <row r="512" spans="3:7" ht="15.75" customHeight="1">
      <c r="C512" s="2"/>
      <c r="G512" s="2"/>
    </row>
    <row r="513" spans="3:7" ht="15.75" customHeight="1">
      <c r="C513" s="2"/>
      <c r="G513" s="2"/>
    </row>
    <row r="514" spans="3:7" ht="15.75" customHeight="1">
      <c r="C514" s="2"/>
      <c r="G514" s="2"/>
    </row>
    <row r="515" spans="3:7" ht="15.75" customHeight="1">
      <c r="C515" s="2"/>
      <c r="G515" s="2"/>
    </row>
    <row r="516" spans="3:7" ht="15.75" customHeight="1">
      <c r="C516" s="2"/>
      <c r="G516" s="2"/>
    </row>
    <row r="517" spans="3:7" ht="15.75" customHeight="1">
      <c r="C517" s="2"/>
      <c r="G517" s="2"/>
    </row>
    <row r="518" spans="3:7" ht="15.75" customHeight="1">
      <c r="C518" s="2"/>
      <c r="G518" s="2"/>
    </row>
    <row r="519" spans="3:7" ht="15.75" customHeight="1">
      <c r="C519" s="2"/>
      <c r="G519" s="2"/>
    </row>
    <row r="520" spans="3:7" ht="15.75" customHeight="1">
      <c r="C520" s="2"/>
      <c r="G520" s="2"/>
    </row>
    <row r="521" spans="3:7" ht="15.75" customHeight="1">
      <c r="C521" s="2"/>
      <c r="G521" s="2"/>
    </row>
    <row r="522" spans="3:7" ht="15.75" customHeight="1">
      <c r="C522" s="2"/>
      <c r="G522" s="2"/>
    </row>
    <row r="523" spans="3:7" ht="15.75" customHeight="1">
      <c r="C523" s="2"/>
      <c r="G523" s="2"/>
    </row>
    <row r="524" spans="3:7" ht="15.75" customHeight="1">
      <c r="C524" s="2"/>
      <c r="G524" s="2"/>
    </row>
    <row r="525" spans="3:7" ht="15.75" customHeight="1">
      <c r="C525" s="2"/>
      <c r="G525" s="2"/>
    </row>
    <row r="526" spans="3:7" ht="15.75" customHeight="1">
      <c r="C526" s="2"/>
      <c r="G526" s="2"/>
    </row>
    <row r="527" spans="3:7" ht="15.75" customHeight="1">
      <c r="C527" s="2"/>
      <c r="G527" s="2"/>
    </row>
    <row r="528" spans="3:7" ht="15.75" customHeight="1">
      <c r="C528" s="2"/>
      <c r="G528" s="2"/>
    </row>
    <row r="529" spans="3:7" ht="15.75" customHeight="1">
      <c r="C529" s="2"/>
      <c r="G529" s="2"/>
    </row>
    <row r="530" spans="3:7" ht="15.75" customHeight="1">
      <c r="C530" s="2"/>
      <c r="G530" s="2"/>
    </row>
    <row r="531" spans="3:7" ht="15.75" customHeight="1">
      <c r="C531" s="2"/>
      <c r="G531" s="2"/>
    </row>
    <row r="532" spans="3:7" ht="15.75" customHeight="1">
      <c r="C532" s="2"/>
      <c r="G532" s="2"/>
    </row>
    <row r="533" spans="3:7" ht="15.75" customHeight="1">
      <c r="C533" s="2"/>
      <c r="G533" s="2"/>
    </row>
    <row r="534" spans="3:7" ht="15.75" customHeight="1">
      <c r="C534" s="2"/>
      <c r="G534" s="2"/>
    </row>
    <row r="535" spans="3:7" ht="15.75" customHeight="1">
      <c r="C535" s="2"/>
      <c r="G535" s="2"/>
    </row>
    <row r="536" spans="3:7" ht="15.75" customHeight="1">
      <c r="C536" s="2"/>
      <c r="G536" s="2"/>
    </row>
    <row r="537" spans="3:7" ht="15.75" customHeight="1">
      <c r="C537" s="2"/>
      <c r="G537" s="2"/>
    </row>
    <row r="538" spans="3:7" ht="15.75" customHeight="1">
      <c r="C538" s="2"/>
      <c r="G538" s="2"/>
    </row>
    <row r="539" spans="3:7" ht="15.75" customHeight="1">
      <c r="C539" s="2"/>
      <c r="G539" s="2"/>
    </row>
    <row r="540" spans="3:7" ht="15.75" customHeight="1">
      <c r="C540" s="2"/>
      <c r="G540" s="2"/>
    </row>
    <row r="541" spans="3:7" ht="15.75" customHeight="1">
      <c r="C541" s="2"/>
      <c r="G541" s="2"/>
    </row>
    <row r="542" spans="3:7" ht="15.75" customHeight="1">
      <c r="C542" s="2"/>
      <c r="G542" s="2"/>
    </row>
    <row r="543" spans="3:7" ht="15.75" customHeight="1">
      <c r="C543" s="2"/>
      <c r="G543" s="2"/>
    </row>
    <row r="544" spans="3:7" ht="15.75" customHeight="1">
      <c r="C544" s="2"/>
      <c r="G544" s="2"/>
    </row>
    <row r="545" spans="3:7" ht="15.75" customHeight="1">
      <c r="C545" s="2"/>
      <c r="G545" s="2"/>
    </row>
    <row r="546" spans="3:7" ht="15.75" customHeight="1">
      <c r="C546" s="2"/>
      <c r="G546" s="2"/>
    </row>
    <row r="547" spans="3:7" ht="15.75" customHeight="1">
      <c r="C547" s="2"/>
      <c r="G547" s="2"/>
    </row>
    <row r="548" spans="3:7" ht="15.75" customHeight="1">
      <c r="C548" s="2"/>
      <c r="G548" s="2"/>
    </row>
    <row r="549" spans="3:7" ht="15.75" customHeight="1">
      <c r="C549" s="2"/>
      <c r="G549" s="2"/>
    </row>
    <row r="550" spans="3:7" ht="15.75" customHeight="1">
      <c r="C550" s="2"/>
      <c r="G550" s="2"/>
    </row>
    <row r="551" spans="3:7" ht="15.75" customHeight="1">
      <c r="C551" s="2"/>
      <c r="G551" s="2"/>
    </row>
    <row r="552" spans="3:7" ht="15.75" customHeight="1">
      <c r="C552" s="2"/>
      <c r="G552" s="2"/>
    </row>
    <row r="553" spans="3:7" ht="15.75" customHeight="1">
      <c r="C553" s="2"/>
      <c r="G553" s="2"/>
    </row>
    <row r="554" spans="3:7" ht="15.75" customHeight="1">
      <c r="C554" s="2"/>
      <c r="G554" s="2"/>
    </row>
    <row r="555" spans="3:7" ht="15.75" customHeight="1">
      <c r="C555" s="2"/>
      <c r="G555" s="2"/>
    </row>
    <row r="556" spans="3:7" ht="15.75" customHeight="1">
      <c r="C556" s="2"/>
      <c r="G556" s="2"/>
    </row>
    <row r="557" spans="3:7" ht="15.75" customHeight="1">
      <c r="C557" s="2"/>
      <c r="G557" s="2"/>
    </row>
    <row r="558" spans="3:7" ht="15.75" customHeight="1">
      <c r="C558" s="2"/>
      <c r="G558" s="2"/>
    </row>
    <row r="559" spans="3:7" ht="15.75" customHeight="1">
      <c r="C559" s="2"/>
      <c r="G559" s="2"/>
    </row>
    <row r="560" spans="3:7" ht="15.75" customHeight="1">
      <c r="C560" s="2"/>
      <c r="G560" s="2"/>
    </row>
    <row r="561" spans="3:7" ht="15.75" customHeight="1">
      <c r="C561" s="2"/>
      <c r="G561" s="2"/>
    </row>
    <row r="562" spans="3:7" ht="15.75" customHeight="1">
      <c r="C562" s="2"/>
      <c r="G562" s="2"/>
    </row>
    <row r="563" spans="3:7" ht="15.75" customHeight="1">
      <c r="C563" s="2"/>
      <c r="G563" s="2"/>
    </row>
    <row r="564" spans="3:7" ht="15.75" customHeight="1">
      <c r="C564" s="2"/>
      <c r="G564" s="2"/>
    </row>
    <row r="565" spans="3:7" ht="15.75" customHeight="1">
      <c r="C565" s="2"/>
      <c r="G565" s="2"/>
    </row>
    <row r="566" spans="3:7" ht="15.75" customHeight="1">
      <c r="C566" s="2"/>
      <c r="G566" s="2"/>
    </row>
    <row r="567" spans="3:7" ht="15.75" customHeight="1">
      <c r="C567" s="2"/>
      <c r="G567" s="2"/>
    </row>
    <row r="568" spans="3:7" ht="15.75" customHeight="1">
      <c r="C568" s="2"/>
      <c r="G568" s="2"/>
    </row>
    <row r="569" spans="3:7" ht="15.75" customHeight="1">
      <c r="C569" s="2"/>
      <c r="G569" s="2"/>
    </row>
    <row r="570" spans="3:7" ht="15.75" customHeight="1">
      <c r="C570" s="2"/>
      <c r="G570" s="2"/>
    </row>
    <row r="571" spans="3:7" ht="15.75" customHeight="1">
      <c r="C571" s="2"/>
      <c r="G571" s="2"/>
    </row>
    <row r="572" spans="3:7" ht="15.75" customHeight="1">
      <c r="C572" s="2"/>
      <c r="G572" s="2"/>
    </row>
    <row r="573" spans="3:7" ht="15.75" customHeight="1">
      <c r="C573" s="2"/>
      <c r="G573" s="2"/>
    </row>
    <row r="574" spans="3:7" ht="15.75" customHeight="1">
      <c r="C574" s="2"/>
      <c r="G574" s="2"/>
    </row>
    <row r="575" spans="3:7" ht="15.75" customHeight="1">
      <c r="C575" s="2"/>
      <c r="G575" s="2"/>
    </row>
    <row r="576" spans="3:7" ht="15.75" customHeight="1">
      <c r="C576" s="2"/>
      <c r="G576" s="2"/>
    </row>
    <row r="577" spans="3:7" ht="15.75" customHeight="1">
      <c r="C577" s="2"/>
      <c r="G577" s="2"/>
    </row>
    <row r="578" spans="3:7" ht="15.75" customHeight="1">
      <c r="C578" s="2"/>
      <c r="G578" s="2"/>
    </row>
    <row r="579" spans="3:7" ht="15.75" customHeight="1">
      <c r="C579" s="2"/>
      <c r="G579" s="2"/>
    </row>
    <row r="580" spans="3:7" ht="15.75" customHeight="1">
      <c r="C580" s="2"/>
      <c r="G580" s="2"/>
    </row>
    <row r="581" spans="3:7" ht="15.75" customHeight="1">
      <c r="C581" s="2"/>
      <c r="G581" s="2"/>
    </row>
    <row r="582" spans="3:7" ht="15.75" customHeight="1">
      <c r="C582" s="2"/>
      <c r="G582" s="2"/>
    </row>
    <row r="583" spans="3:7" ht="15.75" customHeight="1">
      <c r="C583" s="2"/>
      <c r="G583" s="2"/>
    </row>
    <row r="584" spans="3:7" ht="15.75" customHeight="1">
      <c r="C584" s="2"/>
      <c r="G584" s="2"/>
    </row>
    <row r="585" spans="3:7" ht="15.75" customHeight="1">
      <c r="C585" s="2"/>
      <c r="G585" s="2"/>
    </row>
    <row r="586" spans="3:7" ht="15.75" customHeight="1">
      <c r="C586" s="2"/>
      <c r="G586" s="2"/>
    </row>
    <row r="587" spans="3:7" ht="15.75" customHeight="1">
      <c r="C587" s="2"/>
      <c r="G587" s="2"/>
    </row>
    <row r="588" spans="3:7" ht="15.75" customHeight="1">
      <c r="C588" s="2"/>
      <c r="G588" s="2"/>
    </row>
    <row r="589" spans="3:7" ht="15.75" customHeight="1">
      <c r="C589" s="2"/>
      <c r="G589" s="2"/>
    </row>
    <row r="590" spans="3:7" ht="15.75" customHeight="1">
      <c r="C590" s="2"/>
      <c r="G590" s="2"/>
    </row>
    <row r="591" spans="3:7" ht="15.75" customHeight="1">
      <c r="C591" s="2"/>
      <c r="G591" s="2"/>
    </row>
    <row r="592" spans="3:7" ht="15.75" customHeight="1">
      <c r="C592" s="2"/>
      <c r="G592" s="2"/>
    </row>
    <row r="593" spans="3:7" ht="15.75" customHeight="1">
      <c r="C593" s="2"/>
      <c r="G593" s="2"/>
    </row>
    <row r="594" spans="3:7" ht="15.75" customHeight="1">
      <c r="C594" s="2"/>
      <c r="G594" s="2"/>
    </row>
    <row r="595" spans="3:7" ht="15.75" customHeight="1">
      <c r="C595" s="2"/>
      <c r="G595" s="2"/>
    </row>
    <row r="596" spans="3:7" ht="15.75" customHeight="1">
      <c r="C596" s="2"/>
      <c r="G596" s="2"/>
    </row>
    <row r="597" spans="3:7" ht="15.75" customHeight="1">
      <c r="C597" s="2"/>
      <c r="G597" s="2"/>
    </row>
    <row r="598" spans="3:7" ht="15.75" customHeight="1">
      <c r="C598" s="2"/>
      <c r="G598" s="2"/>
    </row>
    <row r="599" spans="3:7" ht="15.75" customHeight="1">
      <c r="C599" s="2"/>
      <c r="G599" s="2"/>
    </row>
    <row r="600" spans="3:7" ht="15.75" customHeight="1">
      <c r="C600" s="2"/>
      <c r="G600" s="2"/>
    </row>
    <row r="601" spans="3:7" ht="15.75" customHeight="1">
      <c r="C601" s="2"/>
      <c r="G601" s="2"/>
    </row>
    <row r="602" spans="3:7" ht="15.75" customHeight="1">
      <c r="C602" s="2"/>
      <c r="G602" s="2"/>
    </row>
    <row r="603" spans="3:7" ht="15.75" customHeight="1">
      <c r="C603" s="2"/>
      <c r="G603" s="2"/>
    </row>
    <row r="604" spans="3:7" ht="15.75" customHeight="1">
      <c r="C604" s="2"/>
      <c r="G604" s="2"/>
    </row>
    <row r="605" spans="3:7" ht="15.75" customHeight="1">
      <c r="C605" s="2"/>
      <c r="G605" s="2"/>
    </row>
    <row r="606" spans="3:7" ht="15.75" customHeight="1">
      <c r="C606" s="2"/>
      <c r="G606" s="2"/>
    </row>
    <row r="607" spans="3:7" ht="15.75" customHeight="1">
      <c r="C607" s="2"/>
      <c r="G607" s="2"/>
    </row>
    <row r="608" spans="3:7" ht="15.75" customHeight="1">
      <c r="C608" s="2"/>
      <c r="G608" s="2"/>
    </row>
    <row r="609" spans="3:7" ht="15.75" customHeight="1">
      <c r="C609" s="2"/>
      <c r="G609" s="2"/>
    </row>
    <row r="610" spans="3:7" ht="15.75" customHeight="1">
      <c r="C610" s="2"/>
      <c r="G610" s="2"/>
    </row>
    <row r="611" spans="3:7" ht="15.75" customHeight="1">
      <c r="C611" s="2"/>
      <c r="G611" s="2"/>
    </row>
    <row r="612" spans="3:7" ht="15.75" customHeight="1">
      <c r="C612" s="2"/>
      <c r="G612" s="2"/>
    </row>
    <row r="613" spans="3:7" ht="15.75" customHeight="1">
      <c r="C613" s="2"/>
      <c r="G613" s="2"/>
    </row>
    <row r="614" spans="3:7" ht="15.75" customHeight="1">
      <c r="C614" s="2"/>
      <c r="G614" s="2"/>
    </row>
    <row r="615" spans="3:7" ht="15.75" customHeight="1">
      <c r="C615" s="2"/>
      <c r="G615" s="2"/>
    </row>
    <row r="616" spans="3:7" ht="15.75" customHeight="1">
      <c r="C616" s="2"/>
      <c r="G616" s="2"/>
    </row>
    <row r="617" spans="3:7" ht="15.75" customHeight="1">
      <c r="C617" s="2"/>
      <c r="G617" s="2"/>
    </row>
    <row r="618" spans="3:7" ht="15.75" customHeight="1">
      <c r="C618" s="2"/>
      <c r="G618" s="2"/>
    </row>
    <row r="619" spans="3:7" ht="15.75" customHeight="1">
      <c r="C619" s="2"/>
      <c r="G619" s="2"/>
    </row>
    <row r="620" spans="3:7" ht="15.75" customHeight="1">
      <c r="C620" s="2"/>
      <c r="G620" s="2"/>
    </row>
    <row r="621" spans="3:7" ht="15.75" customHeight="1">
      <c r="C621" s="2"/>
      <c r="G621" s="2"/>
    </row>
    <row r="622" spans="3:7" ht="15.75" customHeight="1">
      <c r="C622" s="2"/>
      <c r="G622" s="2"/>
    </row>
    <row r="623" spans="3:7" ht="15.75" customHeight="1">
      <c r="C623" s="2"/>
      <c r="G623" s="2"/>
    </row>
    <row r="624" spans="3:7" ht="15.75" customHeight="1">
      <c r="C624" s="2"/>
      <c r="G624" s="2"/>
    </row>
    <row r="625" spans="3:7" ht="15.75" customHeight="1">
      <c r="C625" s="2"/>
      <c r="G625" s="2"/>
    </row>
    <row r="626" spans="3:7" ht="15.75" customHeight="1">
      <c r="C626" s="2"/>
      <c r="G626" s="2"/>
    </row>
    <row r="627" spans="3:7" ht="15.75" customHeight="1">
      <c r="C627" s="2"/>
      <c r="G627" s="2"/>
    </row>
    <row r="628" spans="3:7" ht="15.75" customHeight="1">
      <c r="C628" s="2"/>
      <c r="G628" s="2"/>
    </row>
    <row r="629" spans="3:7" ht="15.75" customHeight="1">
      <c r="C629" s="2"/>
      <c r="G629" s="2"/>
    </row>
    <row r="630" spans="3:7" ht="15.75" customHeight="1">
      <c r="C630" s="2"/>
      <c r="G630" s="2"/>
    </row>
    <row r="631" spans="3:7" ht="15.75" customHeight="1">
      <c r="C631" s="2"/>
      <c r="G631" s="2"/>
    </row>
    <row r="632" spans="3:7" ht="15.75" customHeight="1">
      <c r="C632" s="2"/>
      <c r="G632" s="2"/>
    </row>
    <row r="633" spans="3:7" ht="15.75" customHeight="1">
      <c r="C633" s="2"/>
      <c r="G633" s="2"/>
    </row>
    <row r="634" spans="3:7" ht="15.75" customHeight="1">
      <c r="C634" s="2"/>
      <c r="G634" s="2"/>
    </row>
    <row r="635" spans="3:7" ht="15.75" customHeight="1">
      <c r="C635" s="2"/>
      <c r="G635" s="2"/>
    </row>
    <row r="636" spans="3:7" ht="15.75" customHeight="1">
      <c r="C636" s="2"/>
      <c r="G636" s="2"/>
    </row>
    <row r="637" spans="3:7" ht="15.75" customHeight="1">
      <c r="C637" s="2"/>
      <c r="G637" s="2"/>
    </row>
    <row r="638" spans="3:7" ht="15.75" customHeight="1">
      <c r="C638" s="2"/>
      <c r="G638" s="2"/>
    </row>
    <row r="639" spans="3:7" ht="15.75" customHeight="1">
      <c r="C639" s="2"/>
      <c r="G639" s="2"/>
    </row>
    <row r="640" spans="3:7" ht="15.75" customHeight="1">
      <c r="C640" s="2"/>
      <c r="G640" s="2"/>
    </row>
    <row r="641" spans="3:7" ht="15.75" customHeight="1">
      <c r="C641" s="2"/>
      <c r="G641" s="2"/>
    </row>
    <row r="642" spans="3:7" ht="15.75" customHeight="1">
      <c r="C642" s="2"/>
      <c r="G642" s="2"/>
    </row>
    <row r="643" spans="3:7" ht="15.75" customHeight="1">
      <c r="C643" s="2"/>
      <c r="G643" s="2"/>
    </row>
    <row r="644" spans="3:7" ht="15.75" customHeight="1">
      <c r="C644" s="2"/>
      <c r="G644" s="2"/>
    </row>
    <row r="645" spans="3:7" ht="15.75" customHeight="1">
      <c r="C645" s="2"/>
      <c r="G645" s="2"/>
    </row>
    <row r="646" spans="3:7" ht="15.75" customHeight="1">
      <c r="C646" s="2"/>
      <c r="G646" s="2"/>
    </row>
    <row r="647" spans="3:7" ht="15.75" customHeight="1">
      <c r="C647" s="2"/>
      <c r="G647" s="2"/>
    </row>
    <row r="648" spans="3:7" ht="15.75" customHeight="1">
      <c r="C648" s="2"/>
      <c r="G648" s="2"/>
    </row>
    <row r="649" spans="3:7" ht="15.75" customHeight="1">
      <c r="C649" s="2"/>
      <c r="G649" s="2"/>
    </row>
    <row r="650" spans="3:7" ht="15.75" customHeight="1">
      <c r="C650" s="2"/>
      <c r="G650" s="2"/>
    </row>
    <row r="651" spans="3:7" ht="15.75" customHeight="1">
      <c r="C651" s="2"/>
      <c r="G651" s="2"/>
    </row>
    <row r="652" spans="3:7" ht="15.75" customHeight="1">
      <c r="C652" s="2"/>
      <c r="G652" s="2"/>
    </row>
    <row r="653" spans="3:7" ht="15.75" customHeight="1">
      <c r="C653" s="2"/>
      <c r="G653" s="2"/>
    </row>
    <row r="654" spans="3:7" ht="15.75" customHeight="1">
      <c r="C654" s="2"/>
      <c r="G654" s="2"/>
    </row>
    <row r="655" spans="3:7" ht="15.75" customHeight="1">
      <c r="C655" s="2"/>
      <c r="G655" s="2"/>
    </row>
    <row r="656" spans="3:7" ht="15.75" customHeight="1">
      <c r="C656" s="2"/>
      <c r="G656" s="2"/>
    </row>
    <row r="657" spans="3:7" ht="15.75" customHeight="1">
      <c r="C657" s="2"/>
      <c r="G657" s="2"/>
    </row>
    <row r="658" spans="3:7" ht="15.75" customHeight="1">
      <c r="C658" s="2"/>
      <c r="G658" s="2"/>
    </row>
    <row r="659" spans="3:7" ht="15.75" customHeight="1">
      <c r="C659" s="2"/>
      <c r="G659" s="2"/>
    </row>
    <row r="660" spans="3:7" ht="15.75" customHeight="1">
      <c r="C660" s="2"/>
      <c r="G660" s="2"/>
    </row>
    <row r="661" spans="3:7" ht="15.75" customHeight="1">
      <c r="C661" s="2"/>
      <c r="G661" s="2"/>
    </row>
    <row r="662" spans="3:7" ht="15.75" customHeight="1">
      <c r="C662" s="2"/>
      <c r="G662" s="2"/>
    </row>
    <row r="663" spans="3:7" ht="15.75" customHeight="1">
      <c r="C663" s="2"/>
      <c r="G663" s="2"/>
    </row>
    <row r="664" spans="3:7" ht="15.75" customHeight="1">
      <c r="C664" s="2"/>
      <c r="G664" s="2"/>
    </row>
    <row r="665" spans="3:7" ht="15.75" customHeight="1">
      <c r="C665" s="2"/>
      <c r="G665" s="2"/>
    </row>
    <row r="666" spans="3:7" ht="15.75" customHeight="1">
      <c r="C666" s="2"/>
      <c r="G666" s="2"/>
    </row>
    <row r="667" spans="3:7" ht="15.75" customHeight="1">
      <c r="C667" s="2"/>
      <c r="G667" s="2"/>
    </row>
    <row r="668" spans="3:7" ht="15.75" customHeight="1">
      <c r="C668" s="2"/>
      <c r="G668" s="2"/>
    </row>
    <row r="669" spans="3:7" ht="15.75" customHeight="1">
      <c r="C669" s="2"/>
      <c r="G669" s="2"/>
    </row>
    <row r="670" spans="3:7" ht="15.75" customHeight="1">
      <c r="C670" s="2"/>
      <c r="G670" s="2"/>
    </row>
    <row r="671" spans="3:7" ht="15.75" customHeight="1">
      <c r="C671" s="2"/>
      <c r="G671" s="2"/>
    </row>
    <row r="672" spans="3:7" ht="15.75" customHeight="1">
      <c r="C672" s="2"/>
      <c r="G672" s="2"/>
    </row>
    <row r="673" spans="3:7" ht="15.75" customHeight="1">
      <c r="C673" s="2"/>
      <c r="G673" s="2"/>
    </row>
    <row r="674" spans="3:7" ht="15.75" customHeight="1">
      <c r="C674" s="2"/>
      <c r="G674" s="2"/>
    </row>
    <row r="675" spans="3:7" ht="15.75" customHeight="1">
      <c r="C675" s="2"/>
      <c r="G675" s="2"/>
    </row>
    <row r="676" spans="3:7" ht="15.75" customHeight="1">
      <c r="C676" s="2"/>
      <c r="G676" s="2"/>
    </row>
    <row r="677" spans="3:7" ht="15.75" customHeight="1">
      <c r="C677" s="2"/>
      <c r="G677" s="2"/>
    </row>
    <row r="678" spans="3:7" ht="15.75" customHeight="1">
      <c r="C678" s="2"/>
      <c r="G678" s="2"/>
    </row>
    <row r="679" spans="3:7" ht="15.75" customHeight="1">
      <c r="C679" s="2"/>
      <c r="G679" s="2"/>
    </row>
    <row r="680" spans="3:7" ht="15.75" customHeight="1">
      <c r="C680" s="2"/>
      <c r="G680" s="2"/>
    </row>
    <row r="681" spans="3:7" ht="15.75" customHeight="1">
      <c r="C681" s="2"/>
      <c r="G681" s="2"/>
    </row>
    <row r="682" spans="3:7" ht="15.75" customHeight="1">
      <c r="C682" s="2"/>
      <c r="G682" s="2"/>
    </row>
    <row r="683" spans="3:7" ht="15.75" customHeight="1">
      <c r="C683" s="2"/>
      <c r="G683" s="2"/>
    </row>
    <row r="684" spans="3:7" ht="15.75" customHeight="1">
      <c r="C684" s="2"/>
      <c r="G684" s="2"/>
    </row>
    <row r="685" spans="3:7" ht="15.75" customHeight="1">
      <c r="C685" s="2"/>
      <c r="G685" s="2"/>
    </row>
    <row r="686" spans="3:7" ht="15.75" customHeight="1">
      <c r="C686" s="2"/>
      <c r="G686" s="2"/>
    </row>
    <row r="687" spans="3:7" ht="15.75" customHeight="1">
      <c r="C687" s="2"/>
      <c r="G687" s="2"/>
    </row>
    <row r="688" spans="3:7" ht="15.75" customHeight="1">
      <c r="C688" s="2"/>
      <c r="G688" s="2"/>
    </row>
    <row r="689" spans="3:7" ht="15.75" customHeight="1">
      <c r="C689" s="2"/>
      <c r="G689" s="2"/>
    </row>
    <row r="690" spans="3:7" ht="15.75" customHeight="1">
      <c r="C690" s="2"/>
      <c r="G690" s="2"/>
    </row>
    <row r="691" spans="3:7" ht="15.75" customHeight="1">
      <c r="C691" s="2"/>
      <c r="G691" s="2"/>
    </row>
    <row r="692" spans="3:7" ht="15.75" customHeight="1">
      <c r="C692" s="2"/>
      <c r="G692" s="2"/>
    </row>
    <row r="693" spans="3:7" ht="15.75" customHeight="1">
      <c r="C693" s="2"/>
      <c r="G693" s="2"/>
    </row>
    <row r="694" spans="3:7" ht="15.75" customHeight="1">
      <c r="C694" s="2"/>
      <c r="G694" s="2"/>
    </row>
    <row r="695" spans="3:7" ht="15.75" customHeight="1">
      <c r="C695" s="2"/>
      <c r="G695" s="2"/>
    </row>
    <row r="696" spans="3:7" ht="15.75" customHeight="1">
      <c r="C696" s="2"/>
      <c r="G696" s="2"/>
    </row>
    <row r="697" spans="3:7" ht="15.75" customHeight="1">
      <c r="C697" s="2"/>
      <c r="G697" s="2"/>
    </row>
    <row r="698" spans="3:7" ht="15.75" customHeight="1">
      <c r="C698" s="2"/>
      <c r="G698" s="2"/>
    </row>
    <row r="699" spans="3:7" ht="15.75" customHeight="1">
      <c r="C699" s="2"/>
      <c r="G699" s="2"/>
    </row>
    <row r="700" spans="3:7" ht="15.75" customHeight="1">
      <c r="C700" s="2"/>
      <c r="G700" s="2"/>
    </row>
    <row r="701" spans="3:7" ht="15.75" customHeight="1">
      <c r="C701" s="2"/>
      <c r="G701" s="2"/>
    </row>
    <row r="702" spans="3:7" ht="15.75" customHeight="1">
      <c r="C702" s="2"/>
      <c r="G702" s="2"/>
    </row>
    <row r="703" spans="3:7" ht="15.75" customHeight="1">
      <c r="C703" s="2"/>
      <c r="G703" s="2"/>
    </row>
    <row r="704" spans="3:7" ht="15.75" customHeight="1">
      <c r="C704" s="2"/>
      <c r="G704" s="2"/>
    </row>
    <row r="705" spans="3:7" ht="15.75" customHeight="1">
      <c r="C705" s="2"/>
      <c r="G705" s="2"/>
    </row>
    <row r="706" spans="3:7" ht="15.75" customHeight="1">
      <c r="C706" s="2"/>
      <c r="G706" s="2"/>
    </row>
    <row r="707" spans="3:7" ht="15.75" customHeight="1">
      <c r="C707" s="2"/>
      <c r="G707" s="2"/>
    </row>
    <row r="708" spans="3:7" ht="15.75" customHeight="1">
      <c r="C708" s="2"/>
      <c r="G708" s="2"/>
    </row>
    <row r="709" spans="3:7" ht="15.75" customHeight="1">
      <c r="C709" s="2"/>
      <c r="G709" s="2"/>
    </row>
    <row r="710" spans="3:7" ht="15.75" customHeight="1">
      <c r="C710" s="2"/>
      <c r="G710" s="2"/>
    </row>
    <row r="711" spans="3:7" ht="15.75" customHeight="1">
      <c r="C711" s="2"/>
      <c r="G711" s="2"/>
    </row>
    <row r="712" spans="3:7" ht="15.75" customHeight="1">
      <c r="C712" s="2"/>
      <c r="G712" s="2"/>
    </row>
    <row r="713" spans="3:7" ht="15.75" customHeight="1">
      <c r="C713" s="2"/>
      <c r="G713" s="2"/>
    </row>
    <row r="714" spans="3:7" ht="15.75" customHeight="1">
      <c r="C714" s="2"/>
      <c r="G714" s="2"/>
    </row>
    <row r="715" spans="3:7" ht="15.75" customHeight="1">
      <c r="C715" s="2"/>
      <c r="G715" s="2"/>
    </row>
    <row r="716" spans="3:7" ht="15.75" customHeight="1">
      <c r="C716" s="2"/>
      <c r="G716" s="2"/>
    </row>
    <row r="717" spans="3:7" ht="15.75" customHeight="1">
      <c r="C717" s="2"/>
      <c r="G717" s="2"/>
    </row>
    <row r="718" spans="3:7" ht="15.75" customHeight="1">
      <c r="C718" s="2"/>
      <c r="G718" s="2"/>
    </row>
    <row r="719" spans="3:7" ht="15.75" customHeight="1">
      <c r="C719" s="2"/>
      <c r="G719" s="2"/>
    </row>
    <row r="720" spans="3:7" ht="15.75" customHeight="1">
      <c r="C720" s="2"/>
      <c r="G720" s="2"/>
    </row>
    <row r="721" spans="3:7" ht="15.75" customHeight="1">
      <c r="C721" s="2"/>
      <c r="G721" s="2"/>
    </row>
    <row r="722" spans="3:7" ht="15.75" customHeight="1">
      <c r="C722" s="2"/>
      <c r="G722" s="2"/>
    </row>
    <row r="723" spans="3:7" ht="15.75" customHeight="1">
      <c r="C723" s="2"/>
      <c r="G723" s="2"/>
    </row>
    <row r="724" spans="3:7" ht="15.75" customHeight="1">
      <c r="C724" s="2"/>
      <c r="G724" s="2"/>
    </row>
    <row r="725" spans="3:7" ht="15.75" customHeight="1">
      <c r="C725" s="2"/>
      <c r="G725" s="2"/>
    </row>
    <row r="726" spans="3:7" ht="15.75" customHeight="1">
      <c r="C726" s="2"/>
      <c r="G726" s="2"/>
    </row>
    <row r="727" spans="3:7" ht="15.75" customHeight="1">
      <c r="C727" s="2"/>
      <c r="G727" s="2"/>
    </row>
    <row r="728" spans="3:7" ht="15.75" customHeight="1">
      <c r="C728" s="2"/>
      <c r="G728" s="2"/>
    </row>
    <row r="729" spans="3:7" ht="15.75" customHeight="1">
      <c r="C729" s="2"/>
      <c r="G729" s="2"/>
    </row>
    <row r="730" spans="3:7" ht="15.75" customHeight="1">
      <c r="C730" s="2"/>
      <c r="G730" s="2"/>
    </row>
    <row r="731" spans="3:7" ht="15.75" customHeight="1">
      <c r="C731" s="2"/>
      <c r="G731" s="2"/>
    </row>
    <row r="732" spans="3:7" ht="15.75" customHeight="1">
      <c r="C732" s="2"/>
      <c r="G732" s="2"/>
    </row>
    <row r="733" spans="3:7" ht="15.75" customHeight="1">
      <c r="C733" s="2"/>
      <c r="G733" s="2"/>
    </row>
    <row r="734" spans="3:7" ht="15.75" customHeight="1">
      <c r="C734" s="2"/>
      <c r="G734" s="2"/>
    </row>
    <row r="735" spans="3:7" ht="15.75" customHeight="1">
      <c r="C735" s="2"/>
      <c r="G735" s="2"/>
    </row>
    <row r="736" spans="3:7" ht="15.75" customHeight="1">
      <c r="C736" s="2"/>
      <c r="G736" s="2"/>
    </row>
    <row r="737" spans="3:7" ht="15.75" customHeight="1">
      <c r="C737" s="2"/>
      <c r="G737" s="2"/>
    </row>
    <row r="738" spans="3:7" ht="15.75" customHeight="1">
      <c r="C738" s="2"/>
      <c r="G738" s="2"/>
    </row>
    <row r="739" spans="3:7" ht="15.75" customHeight="1">
      <c r="C739" s="2"/>
      <c r="G739" s="2"/>
    </row>
    <row r="740" spans="3:7" ht="15.75" customHeight="1">
      <c r="C740" s="2"/>
      <c r="G740" s="2"/>
    </row>
    <row r="741" spans="3:7" ht="15.75" customHeight="1">
      <c r="C741" s="2"/>
      <c r="G741" s="2"/>
    </row>
    <row r="742" spans="3:7" ht="15.75" customHeight="1">
      <c r="C742" s="2"/>
      <c r="G742" s="2"/>
    </row>
    <row r="743" spans="3:7" ht="15.75" customHeight="1">
      <c r="C743" s="2"/>
      <c r="G743" s="2"/>
    </row>
    <row r="744" spans="3:7" ht="15.75" customHeight="1">
      <c r="C744" s="2"/>
      <c r="G744" s="2"/>
    </row>
    <row r="745" spans="3:7" ht="15.75" customHeight="1">
      <c r="C745" s="2"/>
      <c r="G745" s="2"/>
    </row>
    <row r="746" spans="3:7" ht="15.75" customHeight="1">
      <c r="C746" s="2"/>
      <c r="G746" s="2"/>
    </row>
    <row r="747" spans="3:7" ht="15.75" customHeight="1">
      <c r="C747" s="2"/>
      <c r="G747" s="2"/>
    </row>
    <row r="748" spans="3:7" ht="15.75" customHeight="1">
      <c r="C748" s="2"/>
      <c r="G748" s="2"/>
    </row>
    <row r="749" spans="3:7" ht="15.75" customHeight="1">
      <c r="C749" s="2"/>
      <c r="G749" s="2"/>
    </row>
    <row r="750" spans="3:7" ht="15.75" customHeight="1">
      <c r="C750" s="2"/>
      <c r="G750" s="2"/>
    </row>
    <row r="751" spans="3:7" ht="15.75" customHeight="1">
      <c r="C751" s="2"/>
      <c r="G751" s="2"/>
    </row>
    <row r="752" spans="3:7" ht="15.75" customHeight="1">
      <c r="C752" s="2"/>
      <c r="G752" s="2"/>
    </row>
    <row r="753" spans="3:7" ht="15.75" customHeight="1">
      <c r="C753" s="2"/>
      <c r="G753" s="2"/>
    </row>
    <row r="754" spans="3:7" ht="15.75" customHeight="1">
      <c r="C754" s="2"/>
      <c r="G754" s="2"/>
    </row>
    <row r="755" spans="3:7" ht="15.75" customHeight="1">
      <c r="C755" s="2"/>
      <c r="G755" s="2"/>
    </row>
    <row r="756" spans="3:7" ht="15.75" customHeight="1">
      <c r="C756" s="2"/>
      <c r="G756" s="2"/>
    </row>
    <row r="757" spans="3:7" ht="15.75" customHeight="1">
      <c r="C757" s="2"/>
      <c r="G757" s="2"/>
    </row>
    <row r="758" spans="3:7" ht="15.75" customHeight="1">
      <c r="C758" s="2"/>
      <c r="G758" s="2"/>
    </row>
    <row r="759" spans="3:7" ht="15.75" customHeight="1">
      <c r="C759" s="2"/>
      <c r="G759" s="2"/>
    </row>
    <row r="760" spans="3:7" ht="15.75" customHeight="1">
      <c r="C760" s="2"/>
      <c r="G760" s="2"/>
    </row>
    <row r="761" spans="3:7" ht="15.75" customHeight="1">
      <c r="C761" s="2"/>
      <c r="G761" s="2"/>
    </row>
    <row r="762" spans="3:7" ht="15.75" customHeight="1">
      <c r="C762" s="2"/>
      <c r="G762" s="2"/>
    </row>
    <row r="763" spans="3:7" ht="15.75" customHeight="1">
      <c r="C763" s="2"/>
      <c r="G763" s="2"/>
    </row>
    <row r="764" spans="3:7" ht="15.75" customHeight="1">
      <c r="C764" s="2"/>
      <c r="G764" s="2"/>
    </row>
    <row r="765" spans="3:7" ht="15.75" customHeight="1">
      <c r="C765" s="2"/>
      <c r="G765" s="2"/>
    </row>
    <row r="766" spans="3:7" ht="15.75" customHeight="1">
      <c r="C766" s="2"/>
      <c r="G766" s="2"/>
    </row>
    <row r="767" spans="3:7" ht="15.75" customHeight="1">
      <c r="C767" s="2"/>
      <c r="G767" s="2"/>
    </row>
    <row r="768" spans="3:7" ht="15.75" customHeight="1">
      <c r="C768" s="2"/>
      <c r="G768" s="2"/>
    </row>
    <row r="769" spans="3:7" ht="15.75" customHeight="1">
      <c r="C769" s="2"/>
      <c r="G769" s="2"/>
    </row>
    <row r="770" spans="3:7" ht="15.75" customHeight="1">
      <c r="C770" s="2"/>
      <c r="G770" s="2"/>
    </row>
    <row r="771" spans="3:7" ht="15.75" customHeight="1">
      <c r="C771" s="2"/>
      <c r="G771" s="2"/>
    </row>
    <row r="772" spans="3:7" ht="15.75" customHeight="1">
      <c r="C772" s="2"/>
      <c r="G772" s="2"/>
    </row>
    <row r="773" spans="3:7" ht="15.75" customHeight="1">
      <c r="C773" s="2"/>
      <c r="G773" s="2"/>
    </row>
    <row r="774" spans="3:7" ht="15.75" customHeight="1">
      <c r="C774" s="2"/>
      <c r="G774" s="2"/>
    </row>
    <row r="775" spans="3:7" ht="15.75" customHeight="1">
      <c r="C775" s="2"/>
      <c r="G775" s="2"/>
    </row>
    <row r="776" spans="3:7" ht="15.75" customHeight="1">
      <c r="C776" s="2"/>
      <c r="G776" s="2"/>
    </row>
    <row r="777" spans="3:7" ht="15.75" customHeight="1">
      <c r="C777" s="2"/>
      <c r="G777" s="2"/>
    </row>
    <row r="778" spans="3:7" ht="15.75" customHeight="1">
      <c r="C778" s="2"/>
      <c r="G778" s="2"/>
    </row>
    <row r="779" spans="3:7" ht="15.75" customHeight="1">
      <c r="C779" s="2"/>
      <c r="G779" s="2"/>
    </row>
    <row r="780" spans="3:7" ht="15.75" customHeight="1">
      <c r="C780" s="2"/>
      <c r="G780" s="2"/>
    </row>
    <row r="781" spans="3:7" ht="15.75" customHeight="1">
      <c r="C781" s="2"/>
      <c r="G781" s="2"/>
    </row>
    <row r="782" spans="3:7" ht="15.75" customHeight="1">
      <c r="C782" s="2"/>
      <c r="G782" s="2"/>
    </row>
    <row r="783" spans="3:7" ht="15.75" customHeight="1">
      <c r="C783" s="2"/>
      <c r="G783" s="2"/>
    </row>
    <row r="784" spans="3:7" ht="15.75" customHeight="1">
      <c r="C784" s="2"/>
      <c r="G784" s="2"/>
    </row>
    <row r="785" spans="3:7" ht="15.75" customHeight="1">
      <c r="C785" s="2"/>
      <c r="G785" s="2"/>
    </row>
    <row r="786" spans="3:7" ht="15.75" customHeight="1">
      <c r="C786" s="2"/>
      <c r="G786" s="2"/>
    </row>
    <row r="787" spans="3:7" ht="15.75" customHeight="1">
      <c r="C787" s="2"/>
      <c r="G787" s="2"/>
    </row>
    <row r="788" spans="3:7" ht="15.75" customHeight="1">
      <c r="C788" s="2"/>
      <c r="G788" s="2"/>
    </row>
    <row r="789" spans="3:7" ht="15.75" customHeight="1">
      <c r="C789" s="2"/>
      <c r="G789" s="2"/>
    </row>
    <row r="790" spans="3:7" ht="15.75" customHeight="1">
      <c r="C790" s="2"/>
      <c r="G790" s="2"/>
    </row>
    <row r="791" spans="3:7" ht="15.75" customHeight="1">
      <c r="C791" s="2"/>
      <c r="G791" s="2"/>
    </row>
    <row r="792" spans="3:7" ht="15.75" customHeight="1">
      <c r="C792" s="2"/>
      <c r="G792" s="2"/>
    </row>
    <row r="793" spans="3:7" ht="15.75" customHeight="1">
      <c r="C793" s="2"/>
      <c r="G793" s="2"/>
    </row>
    <row r="794" spans="3:7" ht="15.75" customHeight="1">
      <c r="C794" s="2"/>
      <c r="G794" s="2"/>
    </row>
    <row r="795" spans="3:7" ht="15.75" customHeight="1">
      <c r="C795" s="2"/>
      <c r="G795" s="2"/>
    </row>
    <row r="796" spans="3:7" ht="15.75" customHeight="1">
      <c r="C796" s="2"/>
      <c r="G796" s="2"/>
    </row>
    <row r="797" spans="3:7" ht="15.75" customHeight="1">
      <c r="C797" s="2"/>
      <c r="G797" s="2"/>
    </row>
    <row r="798" spans="3:7" ht="15.75" customHeight="1">
      <c r="C798" s="2"/>
      <c r="G798" s="2"/>
    </row>
    <row r="799" spans="3:7" ht="15.75" customHeight="1">
      <c r="C799" s="2"/>
      <c r="G799" s="2"/>
    </row>
    <row r="800" spans="3:7" ht="15.75" customHeight="1">
      <c r="C800" s="2"/>
      <c r="G800" s="2"/>
    </row>
    <row r="801" spans="3:7" ht="15.75" customHeight="1">
      <c r="C801" s="2"/>
      <c r="G801" s="2"/>
    </row>
    <row r="802" spans="3:7" ht="15.75" customHeight="1">
      <c r="C802" s="2"/>
      <c r="G802" s="2"/>
    </row>
    <row r="803" spans="3:7" ht="15.75" customHeight="1">
      <c r="C803" s="2"/>
      <c r="G803" s="2"/>
    </row>
    <row r="804" spans="3:7" ht="15.75" customHeight="1">
      <c r="C804" s="2"/>
      <c r="G804" s="2"/>
    </row>
    <row r="805" spans="3:7" ht="15.75" customHeight="1">
      <c r="C805" s="2"/>
      <c r="G805" s="2"/>
    </row>
    <row r="806" spans="3:7" ht="15.75" customHeight="1">
      <c r="C806" s="2"/>
      <c r="G806" s="2"/>
    </row>
    <row r="807" spans="3:7" ht="15.75" customHeight="1">
      <c r="C807" s="2"/>
      <c r="G807" s="2"/>
    </row>
    <row r="808" spans="3:7" ht="15.75" customHeight="1">
      <c r="C808" s="2"/>
      <c r="G808" s="2"/>
    </row>
    <row r="809" spans="3:7" ht="15.75" customHeight="1">
      <c r="C809" s="2"/>
      <c r="G809" s="2"/>
    </row>
    <row r="810" spans="3:7" ht="15.75" customHeight="1">
      <c r="C810" s="2"/>
      <c r="G810" s="2"/>
    </row>
    <row r="811" spans="3:7" ht="15.75" customHeight="1">
      <c r="C811" s="2"/>
      <c r="G811" s="2"/>
    </row>
    <row r="812" spans="3:7" ht="15.75" customHeight="1">
      <c r="C812" s="2"/>
      <c r="G812" s="2"/>
    </row>
    <row r="813" spans="3:7" ht="15.75" customHeight="1">
      <c r="C813" s="2"/>
      <c r="G813" s="2"/>
    </row>
    <row r="814" spans="3:7" ht="15.75" customHeight="1">
      <c r="C814" s="2"/>
      <c r="G814" s="2"/>
    </row>
    <row r="815" spans="3:7" ht="15.75" customHeight="1">
      <c r="C815" s="2"/>
      <c r="G815" s="2"/>
    </row>
    <row r="816" spans="3:7" ht="15.75" customHeight="1">
      <c r="C816" s="2"/>
      <c r="G816" s="2"/>
    </row>
    <row r="817" spans="3:7" ht="15.75" customHeight="1">
      <c r="C817" s="2"/>
      <c r="G817" s="2"/>
    </row>
    <row r="818" spans="3:7" ht="15.75" customHeight="1">
      <c r="C818" s="2"/>
      <c r="G818" s="2"/>
    </row>
    <row r="819" spans="3:7" ht="15.75" customHeight="1">
      <c r="C819" s="2"/>
      <c r="G819" s="2"/>
    </row>
    <row r="820" spans="3:7" ht="15.75" customHeight="1">
      <c r="C820" s="2"/>
      <c r="G820" s="2"/>
    </row>
    <row r="821" spans="3:7" ht="15.75" customHeight="1">
      <c r="C821" s="2"/>
      <c r="G821" s="2"/>
    </row>
    <row r="822" spans="3:7" ht="15.75" customHeight="1">
      <c r="C822" s="2"/>
      <c r="G822" s="2"/>
    </row>
    <row r="823" spans="3:7" ht="15.75" customHeight="1">
      <c r="C823" s="2"/>
      <c r="G823" s="2"/>
    </row>
    <row r="824" spans="3:7" ht="15.75" customHeight="1">
      <c r="C824" s="2"/>
      <c r="G824" s="2"/>
    </row>
    <row r="825" spans="3:7" ht="15.75" customHeight="1">
      <c r="C825" s="2"/>
      <c r="G825" s="2"/>
    </row>
    <row r="826" spans="3:7" ht="15.75" customHeight="1">
      <c r="C826" s="2"/>
      <c r="G826" s="2"/>
    </row>
    <row r="827" spans="3:7" ht="15.75" customHeight="1">
      <c r="C827" s="2"/>
      <c r="G827" s="2"/>
    </row>
    <row r="828" spans="3:7" ht="15.75" customHeight="1">
      <c r="C828" s="2"/>
      <c r="G828" s="2"/>
    </row>
    <row r="829" spans="3:7" ht="15.75" customHeight="1">
      <c r="C829" s="2"/>
      <c r="G829" s="2"/>
    </row>
    <row r="830" spans="3:7" ht="15.75" customHeight="1">
      <c r="C830" s="2"/>
      <c r="G830" s="2"/>
    </row>
    <row r="831" spans="3:7" ht="15.75" customHeight="1">
      <c r="C831" s="2"/>
      <c r="G831" s="2"/>
    </row>
    <row r="832" spans="3:7" ht="15.75" customHeight="1">
      <c r="C832" s="2"/>
      <c r="G832" s="2"/>
    </row>
    <row r="833" spans="3:7" ht="15.75" customHeight="1">
      <c r="C833" s="2"/>
      <c r="G833" s="2"/>
    </row>
    <row r="834" spans="3:7" ht="15.75" customHeight="1">
      <c r="C834" s="2"/>
      <c r="G834" s="2"/>
    </row>
    <row r="835" spans="3:7" ht="15.75" customHeight="1">
      <c r="C835" s="2"/>
      <c r="G835" s="2"/>
    </row>
    <row r="836" spans="3:7" ht="15.75" customHeight="1">
      <c r="C836" s="2"/>
      <c r="G836" s="2"/>
    </row>
    <row r="837" spans="3:7" ht="15.75" customHeight="1">
      <c r="C837" s="2"/>
      <c r="G837" s="2"/>
    </row>
    <row r="838" spans="3:7" ht="15.75" customHeight="1">
      <c r="C838" s="2"/>
      <c r="G838" s="2"/>
    </row>
    <row r="839" spans="3:7" ht="15.75" customHeight="1">
      <c r="C839" s="2"/>
      <c r="G839" s="2"/>
    </row>
    <row r="840" spans="3:7" ht="15.75" customHeight="1">
      <c r="C840" s="2"/>
      <c r="G840" s="2"/>
    </row>
    <row r="841" spans="3:7" ht="15.75" customHeight="1">
      <c r="C841" s="2"/>
      <c r="G841" s="2"/>
    </row>
    <row r="842" spans="3:7" ht="15.75" customHeight="1">
      <c r="C842" s="2"/>
      <c r="G842" s="2"/>
    </row>
    <row r="843" spans="3:7" ht="15.75" customHeight="1">
      <c r="C843" s="2"/>
      <c r="G843" s="2"/>
    </row>
    <row r="844" spans="3:7" ht="15.75" customHeight="1">
      <c r="C844" s="2"/>
      <c r="G844" s="2"/>
    </row>
    <row r="845" spans="3:7" ht="15.75" customHeight="1">
      <c r="C845" s="2"/>
      <c r="G845" s="2"/>
    </row>
    <row r="846" spans="3:7" ht="15.75" customHeight="1">
      <c r="C846" s="2"/>
      <c r="G846" s="2"/>
    </row>
    <row r="847" spans="3:7" ht="15.75" customHeight="1">
      <c r="C847" s="2"/>
      <c r="G847" s="2"/>
    </row>
    <row r="848" spans="3:7" ht="15.75" customHeight="1">
      <c r="C848" s="2"/>
      <c r="G848" s="2"/>
    </row>
    <row r="849" spans="3:7" ht="15.75" customHeight="1">
      <c r="C849" s="2"/>
      <c r="G849" s="2"/>
    </row>
    <row r="850" spans="3:7" ht="15.75" customHeight="1">
      <c r="C850" s="2"/>
      <c r="G850" s="2"/>
    </row>
    <row r="851" spans="3:7" ht="15.75" customHeight="1">
      <c r="C851" s="2"/>
      <c r="G851" s="2"/>
    </row>
    <row r="852" spans="3:7" ht="15.75" customHeight="1">
      <c r="C852" s="2"/>
      <c r="G852" s="2"/>
    </row>
    <row r="853" spans="3:7" ht="15.75" customHeight="1">
      <c r="C853" s="2"/>
      <c r="G853" s="2"/>
    </row>
    <row r="854" spans="3:7" ht="15.75" customHeight="1">
      <c r="C854" s="2"/>
      <c r="G854" s="2"/>
    </row>
    <row r="855" spans="3:7" ht="15.75" customHeight="1">
      <c r="C855" s="2"/>
      <c r="G855" s="2"/>
    </row>
    <row r="856" spans="3:7" ht="15.75" customHeight="1">
      <c r="C856" s="2"/>
      <c r="G856" s="2"/>
    </row>
    <row r="857" spans="3:7" ht="15.75" customHeight="1">
      <c r="C857" s="2"/>
      <c r="G857" s="2"/>
    </row>
    <row r="858" spans="3:7" ht="15.75" customHeight="1">
      <c r="C858" s="2"/>
      <c r="G858" s="2"/>
    </row>
    <row r="859" spans="3:7" ht="15.75" customHeight="1">
      <c r="C859" s="2"/>
      <c r="G859" s="2"/>
    </row>
    <row r="860" spans="3:7" ht="15.75" customHeight="1">
      <c r="C860" s="2"/>
      <c r="G860" s="2"/>
    </row>
    <row r="861" spans="3:7" ht="15.75" customHeight="1">
      <c r="C861" s="2"/>
      <c r="G861" s="2"/>
    </row>
    <row r="862" spans="3:7" ht="15.75" customHeight="1">
      <c r="C862" s="2"/>
      <c r="G862" s="2"/>
    </row>
    <row r="863" spans="3:7" ht="15.75" customHeight="1">
      <c r="C863" s="2"/>
      <c r="G863" s="2"/>
    </row>
    <row r="864" spans="3:7" ht="15.75" customHeight="1">
      <c r="C864" s="2"/>
      <c r="G864" s="2"/>
    </row>
    <row r="865" spans="3:7" ht="15.75" customHeight="1">
      <c r="C865" s="2"/>
      <c r="G865" s="2"/>
    </row>
    <row r="866" spans="3:7" ht="15.75" customHeight="1">
      <c r="C866" s="2"/>
      <c r="G866" s="2"/>
    </row>
    <row r="867" spans="3:7" ht="15.75" customHeight="1">
      <c r="C867" s="2"/>
      <c r="G867" s="2"/>
    </row>
    <row r="868" spans="3:7" ht="15.75" customHeight="1">
      <c r="C868" s="2"/>
      <c r="G868" s="2"/>
    </row>
    <row r="869" spans="3:7" ht="15.75" customHeight="1">
      <c r="C869" s="2"/>
      <c r="G869" s="2"/>
    </row>
    <row r="870" spans="3:7" ht="15.75" customHeight="1">
      <c r="C870" s="2"/>
      <c r="G870" s="2"/>
    </row>
    <row r="871" spans="3:7" ht="15.75" customHeight="1">
      <c r="C871" s="2"/>
      <c r="G871" s="2"/>
    </row>
    <row r="872" spans="3:7" ht="15.75" customHeight="1">
      <c r="C872" s="2"/>
      <c r="G872" s="2"/>
    </row>
    <row r="873" spans="3:7" ht="15.75" customHeight="1">
      <c r="C873" s="2"/>
      <c r="G873" s="2"/>
    </row>
    <row r="874" spans="3:7" ht="15.75" customHeight="1">
      <c r="C874" s="2"/>
      <c r="G874" s="2"/>
    </row>
    <row r="875" spans="3:7" ht="15.75" customHeight="1">
      <c r="C875" s="2"/>
      <c r="G875" s="2"/>
    </row>
    <row r="876" spans="3:7" ht="15.75" customHeight="1">
      <c r="C876" s="2"/>
      <c r="G876" s="2"/>
    </row>
    <row r="877" spans="3:7" ht="15.75" customHeight="1">
      <c r="C877" s="2"/>
      <c r="G877" s="2"/>
    </row>
    <row r="878" spans="3:7" ht="15.75" customHeight="1">
      <c r="C878" s="2"/>
      <c r="G878" s="2"/>
    </row>
    <row r="879" spans="3:7" ht="15.75" customHeight="1">
      <c r="C879" s="2"/>
      <c r="G879" s="2"/>
    </row>
    <row r="880" spans="3:7" ht="15.75" customHeight="1">
      <c r="C880" s="2"/>
      <c r="G880" s="2"/>
    </row>
    <row r="881" spans="3:7" ht="15.75" customHeight="1">
      <c r="C881" s="2"/>
      <c r="G881" s="2"/>
    </row>
    <row r="882" spans="3:7" ht="15.75" customHeight="1">
      <c r="C882" s="2"/>
      <c r="G882" s="2"/>
    </row>
    <row r="883" spans="3:7" ht="15.75" customHeight="1">
      <c r="C883" s="2"/>
      <c r="G883" s="2"/>
    </row>
    <row r="884" spans="3:7" ht="15.75" customHeight="1">
      <c r="C884" s="2"/>
      <c r="G884" s="2"/>
    </row>
    <row r="885" spans="3:7" ht="15.75" customHeight="1">
      <c r="C885" s="2"/>
      <c r="G885" s="2"/>
    </row>
    <row r="886" spans="3:7" ht="15.75" customHeight="1">
      <c r="C886" s="2"/>
      <c r="G886" s="2"/>
    </row>
    <row r="887" spans="3:7" ht="15.75" customHeight="1">
      <c r="C887" s="2"/>
      <c r="G887" s="2"/>
    </row>
    <row r="888" spans="3:7" ht="15.75" customHeight="1">
      <c r="C888" s="2"/>
      <c r="G888" s="2"/>
    </row>
    <row r="889" spans="3:7" ht="15.75" customHeight="1">
      <c r="C889" s="2"/>
      <c r="G889" s="2"/>
    </row>
    <row r="890" spans="3:7" ht="15.75" customHeight="1">
      <c r="C890" s="2"/>
      <c r="G890" s="2"/>
    </row>
    <row r="891" spans="3:7" ht="15.75" customHeight="1">
      <c r="C891" s="2"/>
      <c r="G891" s="2"/>
    </row>
    <row r="892" spans="3:7" ht="15.75" customHeight="1">
      <c r="C892" s="2"/>
      <c r="G892" s="2"/>
    </row>
    <row r="893" spans="3:7" ht="15.75" customHeight="1">
      <c r="C893" s="2"/>
      <c r="G893" s="2"/>
    </row>
    <row r="894" spans="3:7" ht="15.75" customHeight="1">
      <c r="C894" s="2"/>
      <c r="G894" s="2"/>
    </row>
    <row r="895" spans="3:7" ht="15.75" customHeight="1">
      <c r="C895" s="2"/>
      <c r="G895" s="2"/>
    </row>
    <row r="896" spans="3:7" ht="15.75" customHeight="1">
      <c r="C896" s="2"/>
      <c r="G896" s="2"/>
    </row>
    <row r="897" spans="3:7" ht="15.75" customHeight="1">
      <c r="C897" s="2"/>
      <c r="G897" s="2"/>
    </row>
    <row r="898" spans="3:7" ht="15.75" customHeight="1">
      <c r="C898" s="2"/>
      <c r="G898" s="2"/>
    </row>
    <row r="899" spans="3:7" ht="15.75" customHeight="1">
      <c r="C899" s="2"/>
      <c r="G899" s="2"/>
    </row>
    <row r="900" spans="3:7" ht="15.75" customHeight="1">
      <c r="C900" s="2"/>
      <c r="G900" s="2"/>
    </row>
    <row r="901" spans="3:7" ht="15.75" customHeight="1">
      <c r="C901" s="2"/>
      <c r="G901" s="2"/>
    </row>
    <row r="902" spans="3:7" ht="15.75" customHeight="1">
      <c r="C902" s="2"/>
      <c r="G902" s="2"/>
    </row>
    <row r="903" spans="3:7" ht="15.75" customHeight="1">
      <c r="C903" s="2"/>
      <c r="G903" s="2"/>
    </row>
    <row r="904" spans="3:7" ht="15.75" customHeight="1">
      <c r="C904" s="2"/>
      <c r="G904" s="2"/>
    </row>
    <row r="905" spans="3:7" ht="15.75" customHeight="1">
      <c r="C905" s="2"/>
      <c r="G905" s="2"/>
    </row>
    <row r="906" spans="3:7" ht="15.75" customHeight="1">
      <c r="C906" s="2"/>
      <c r="G906" s="2"/>
    </row>
    <row r="907" spans="3:7" ht="15.75" customHeight="1">
      <c r="C907" s="2"/>
      <c r="G907" s="2"/>
    </row>
    <row r="908" spans="3:7" ht="15.75" customHeight="1">
      <c r="C908" s="2"/>
      <c r="G908" s="2"/>
    </row>
    <row r="909" spans="3:7" ht="15.75" customHeight="1">
      <c r="C909" s="2"/>
      <c r="G909" s="2"/>
    </row>
    <row r="910" spans="3:7" ht="15.75" customHeight="1">
      <c r="C910" s="2"/>
      <c r="G910" s="2"/>
    </row>
    <row r="911" spans="3:7" ht="15.75" customHeight="1">
      <c r="C911" s="2"/>
      <c r="G911" s="2"/>
    </row>
    <row r="912" spans="3:7" ht="15.75" customHeight="1">
      <c r="C912" s="2"/>
      <c r="G912" s="2"/>
    </row>
    <row r="913" spans="3:7" ht="15.75" customHeight="1">
      <c r="C913" s="2"/>
      <c r="G913" s="2"/>
    </row>
    <row r="914" spans="3:7" ht="15.75" customHeight="1">
      <c r="C914" s="2"/>
      <c r="G914" s="2"/>
    </row>
    <row r="915" spans="3:7" ht="15.75" customHeight="1">
      <c r="C915" s="2"/>
      <c r="G915" s="2"/>
    </row>
    <row r="916" spans="3:7" ht="15.75" customHeight="1">
      <c r="C916" s="2"/>
      <c r="G916" s="2"/>
    </row>
    <row r="917" spans="3:7" ht="15.75" customHeight="1">
      <c r="C917" s="2"/>
      <c r="G917" s="2"/>
    </row>
    <row r="918" spans="3:7" ht="15.75" customHeight="1">
      <c r="C918" s="2"/>
      <c r="G918" s="2"/>
    </row>
    <row r="919" spans="3:7" ht="15.75" customHeight="1">
      <c r="C919" s="2"/>
      <c r="G919" s="2"/>
    </row>
    <row r="920" spans="3:7" ht="15.75" customHeight="1">
      <c r="C920" s="2"/>
      <c r="G920" s="2"/>
    </row>
    <row r="921" spans="3:7" ht="15.75" customHeight="1">
      <c r="C921" s="2"/>
      <c r="G921" s="2"/>
    </row>
    <row r="922" spans="3:7" ht="15.75" customHeight="1">
      <c r="C922" s="2"/>
      <c r="G922" s="2"/>
    </row>
    <row r="923" spans="3:7" ht="15.75" customHeight="1">
      <c r="C923" s="2"/>
      <c r="G923" s="2"/>
    </row>
    <row r="924" spans="3:7" ht="15.75" customHeight="1">
      <c r="C924" s="2"/>
      <c r="G924" s="2"/>
    </row>
    <row r="925" spans="3:7" ht="15.75" customHeight="1">
      <c r="C925" s="2"/>
      <c r="G925" s="2"/>
    </row>
    <row r="926" spans="3:7" ht="15.75" customHeight="1">
      <c r="C926" s="2"/>
      <c r="G926" s="2"/>
    </row>
    <row r="927" spans="3:7" ht="15.75" customHeight="1">
      <c r="C927" s="2"/>
      <c r="G927" s="2"/>
    </row>
    <row r="928" spans="3:7" ht="15.75" customHeight="1">
      <c r="C928" s="2"/>
      <c r="G928" s="2"/>
    </row>
    <row r="929" spans="3:7" ht="15.75" customHeight="1">
      <c r="C929" s="2"/>
      <c r="G929" s="2"/>
    </row>
    <row r="930" spans="3:7" ht="15.75" customHeight="1">
      <c r="C930" s="2"/>
      <c r="G930" s="2"/>
    </row>
    <row r="931" spans="3:7" ht="15.75" customHeight="1">
      <c r="C931" s="2"/>
      <c r="G931" s="2"/>
    </row>
    <row r="932" spans="3:7" ht="15.75" customHeight="1">
      <c r="C932" s="2"/>
      <c r="G932" s="2"/>
    </row>
    <row r="933" spans="3:7" ht="15.75" customHeight="1">
      <c r="C933" s="2"/>
      <c r="G933" s="2"/>
    </row>
    <row r="934" spans="3:7" ht="15.75" customHeight="1">
      <c r="C934" s="2"/>
      <c r="G934" s="2"/>
    </row>
    <row r="935" spans="3:7" ht="15.75" customHeight="1">
      <c r="C935" s="2"/>
      <c r="G935" s="2"/>
    </row>
    <row r="936" spans="3:7" ht="15.75" customHeight="1">
      <c r="C936" s="2"/>
      <c r="G936" s="2"/>
    </row>
    <row r="937" spans="3:7" ht="15.75" customHeight="1">
      <c r="C937" s="2"/>
      <c r="G937" s="2"/>
    </row>
    <row r="938" spans="3:7" ht="15.75" customHeight="1">
      <c r="C938" s="2"/>
      <c r="G938" s="2"/>
    </row>
    <row r="939" spans="3:7" ht="15.75" customHeight="1">
      <c r="C939" s="2"/>
      <c r="G939" s="2"/>
    </row>
    <row r="940" spans="3:7" ht="15.75" customHeight="1">
      <c r="C940" s="2"/>
      <c r="G940" s="2"/>
    </row>
    <row r="941" spans="3:7" ht="15.75" customHeight="1">
      <c r="C941" s="2"/>
      <c r="G941" s="2"/>
    </row>
    <row r="942" spans="3:7" ht="15.75" customHeight="1">
      <c r="C942" s="2"/>
      <c r="G942" s="2"/>
    </row>
    <row r="943" spans="3:7" ht="15.75" customHeight="1">
      <c r="C943" s="2"/>
      <c r="G943" s="2"/>
    </row>
    <row r="944" spans="3:7" ht="15.75" customHeight="1">
      <c r="C944" s="2"/>
      <c r="G944" s="2"/>
    </row>
    <row r="945" spans="3:7" ht="15.75" customHeight="1">
      <c r="C945" s="2"/>
      <c r="G945" s="2"/>
    </row>
    <row r="946" spans="3:7" ht="15.75" customHeight="1">
      <c r="C946" s="2"/>
      <c r="G946" s="2"/>
    </row>
    <row r="947" spans="3:7" ht="15.75" customHeight="1">
      <c r="C947" s="2"/>
      <c r="G947" s="2"/>
    </row>
    <row r="948" spans="3:7" ht="15.75" customHeight="1">
      <c r="C948" s="2"/>
      <c r="G948" s="2"/>
    </row>
    <row r="949" spans="3:7" ht="15.75" customHeight="1">
      <c r="C949" s="2"/>
      <c r="G949" s="2"/>
    </row>
    <row r="950" spans="3:7" ht="15.75" customHeight="1">
      <c r="C950" s="2"/>
      <c r="G950" s="2"/>
    </row>
    <row r="951" spans="3:7" ht="15.75" customHeight="1">
      <c r="C951" s="2"/>
      <c r="G951" s="2"/>
    </row>
    <row r="952" spans="3:7" ht="15.75" customHeight="1">
      <c r="C952" s="2"/>
      <c r="G952" s="2"/>
    </row>
    <row r="953" spans="3:7" ht="15.75" customHeight="1">
      <c r="C953" s="2"/>
      <c r="G953" s="2"/>
    </row>
    <row r="954" spans="3:7" ht="15.75" customHeight="1">
      <c r="C954" s="2"/>
      <c r="G954" s="2"/>
    </row>
    <row r="955" spans="3:7" ht="15.75" customHeight="1">
      <c r="C955" s="2"/>
      <c r="G955" s="2"/>
    </row>
    <row r="956" spans="3:7" ht="15.75" customHeight="1">
      <c r="C956" s="2"/>
      <c r="G956" s="2"/>
    </row>
    <row r="957" spans="3:7" ht="15.75" customHeight="1">
      <c r="C957" s="2"/>
      <c r="G957" s="2"/>
    </row>
    <row r="958" spans="3:7" ht="15.75" customHeight="1">
      <c r="C958" s="2"/>
      <c r="G958" s="2"/>
    </row>
    <row r="959" spans="3:7" ht="15.75" customHeight="1">
      <c r="C959" s="2"/>
      <c r="G959" s="2"/>
    </row>
    <row r="960" spans="3:7" ht="15.75" customHeight="1">
      <c r="C960" s="2"/>
      <c r="G960" s="2"/>
    </row>
    <row r="961" spans="3:7" ht="15.75" customHeight="1">
      <c r="C961" s="2"/>
      <c r="G961" s="2"/>
    </row>
    <row r="962" spans="3:7" ht="15.75" customHeight="1">
      <c r="C962" s="2"/>
      <c r="G962" s="2"/>
    </row>
    <row r="963" spans="3:7" ht="15.75" customHeight="1">
      <c r="C963" s="2"/>
      <c r="G963" s="2"/>
    </row>
    <row r="964" spans="3:7" ht="15.75" customHeight="1">
      <c r="C964" s="2"/>
      <c r="G964" s="2"/>
    </row>
    <row r="965" spans="3:7" ht="15.75" customHeight="1">
      <c r="C965" s="2"/>
      <c r="G965" s="2"/>
    </row>
    <row r="966" spans="3:7" ht="15.75" customHeight="1">
      <c r="C966" s="2"/>
      <c r="G966" s="2"/>
    </row>
    <row r="967" spans="3:7" ht="15.75" customHeight="1">
      <c r="C967" s="2"/>
      <c r="G967" s="2"/>
    </row>
    <row r="968" spans="3:7" ht="15.75" customHeight="1">
      <c r="C968" s="2"/>
      <c r="G968" s="2"/>
    </row>
    <row r="969" spans="3:7" ht="15.75" customHeight="1">
      <c r="C969" s="2"/>
      <c r="G969" s="2"/>
    </row>
    <row r="970" spans="3:7" ht="15.75" customHeight="1">
      <c r="C970" s="2"/>
      <c r="G970" s="2"/>
    </row>
    <row r="971" spans="3:7" ht="15.75" customHeight="1">
      <c r="C971" s="2"/>
      <c r="G971" s="2"/>
    </row>
    <row r="972" spans="3:7" ht="15.75" customHeight="1">
      <c r="C972" s="2"/>
      <c r="G972" s="2"/>
    </row>
    <row r="973" spans="3:7" ht="15.75" customHeight="1">
      <c r="C973" s="2"/>
      <c r="G973" s="2"/>
    </row>
    <row r="974" spans="3:7" ht="15.75" customHeight="1">
      <c r="C974" s="2"/>
      <c r="G974" s="2"/>
    </row>
    <row r="975" spans="3:7" ht="15.75" customHeight="1">
      <c r="C975" s="2"/>
      <c r="G975" s="2"/>
    </row>
    <row r="976" spans="3:7" ht="15.75" customHeight="1">
      <c r="C976" s="2"/>
      <c r="G976" s="2"/>
    </row>
    <row r="977" spans="3:7" ht="15.75" customHeight="1">
      <c r="C977" s="2"/>
      <c r="G977" s="2"/>
    </row>
    <row r="978" spans="3:7" ht="15.75" customHeight="1">
      <c r="C978" s="2"/>
      <c r="G978" s="2"/>
    </row>
    <row r="979" spans="3:7" ht="15.75" customHeight="1">
      <c r="C979" s="2"/>
      <c r="G979" s="2"/>
    </row>
    <row r="980" spans="3:7" ht="15.75" customHeight="1">
      <c r="C980" s="2"/>
      <c r="G980" s="2"/>
    </row>
    <row r="981" spans="3:7" ht="15.75" customHeight="1">
      <c r="C981" s="2"/>
      <c r="G981" s="2"/>
    </row>
    <row r="982" spans="3:7" ht="15.75" customHeight="1">
      <c r="C982" s="2"/>
      <c r="G982" s="2"/>
    </row>
    <row r="983" spans="3:7" ht="15.75" customHeight="1">
      <c r="C983" s="2"/>
      <c r="G983" s="2"/>
    </row>
    <row r="984" spans="3:7" ht="15.75" customHeight="1">
      <c r="C984" s="2"/>
      <c r="G984" s="2"/>
    </row>
    <row r="985" spans="3:7" ht="15.75" customHeight="1">
      <c r="C985" s="2"/>
      <c r="G985" s="2"/>
    </row>
    <row r="986" spans="3:7" ht="15.75" customHeight="1">
      <c r="C986" s="2"/>
      <c r="G986" s="2"/>
    </row>
    <row r="987" spans="3:7" ht="15.75" customHeight="1">
      <c r="C987" s="2"/>
      <c r="G987" s="2"/>
    </row>
    <row r="988" spans="3:7" ht="15.75" customHeight="1">
      <c r="C988" s="2"/>
      <c r="G988" s="2"/>
    </row>
    <row r="989" spans="3:7" ht="15.75" customHeight="1">
      <c r="C989" s="2"/>
      <c r="G989" s="2"/>
    </row>
    <row r="990" spans="3:7" ht="15.75" customHeight="1">
      <c r="C990" s="2"/>
      <c r="G990" s="2"/>
    </row>
    <row r="991" spans="3:7" ht="15.75" customHeight="1">
      <c r="C991" s="2"/>
      <c r="G991" s="2"/>
    </row>
    <row r="992" spans="3:7" ht="15.75" customHeight="1">
      <c r="C992" s="2"/>
      <c r="G992" s="2"/>
    </row>
    <row r="993" spans="3:7" ht="15.75" customHeight="1">
      <c r="C993" s="2"/>
      <c r="G993" s="2"/>
    </row>
    <row r="994" spans="3:7" ht="15.75" customHeight="1">
      <c r="C994" s="2"/>
      <c r="G994" s="2"/>
    </row>
    <row r="995" spans="3:7" ht="15.75" customHeight="1">
      <c r="C995" s="2"/>
      <c r="G995" s="2"/>
    </row>
    <row r="996" spans="3:7" ht="15.75" customHeight="1">
      <c r="C996" s="2"/>
      <c r="G996" s="2"/>
    </row>
    <row r="997" spans="3:7" ht="15.75" customHeight="1">
      <c r="C997" s="2"/>
      <c r="G997" s="2"/>
    </row>
    <row r="998" spans="3:7" ht="15.75" customHeight="1">
      <c r="C998" s="2"/>
      <c r="G998" s="2"/>
    </row>
    <row r="999" spans="3:7" ht="15.75" customHeight="1">
      <c r="C999" s="2"/>
      <c r="G999" s="2"/>
    </row>
    <row r="1000" spans="3:7" ht="15.75" customHeight="1">
      <c r="C1000" s="2"/>
      <c r="G1000" s="2"/>
    </row>
  </sheetData>
  <mergeCells count="1">
    <mergeCell ref="B2:E2"/>
  </mergeCells>
  <pageMargins left="0.25" right="0.25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12</vt:i4>
      </vt:variant>
    </vt:vector>
  </HeadingPairs>
  <TitlesOfParts>
    <vt:vector size="16" baseType="lpstr">
      <vt:lpstr>INSTRUCCIONES</vt:lpstr>
      <vt:lpstr>PRIMER MUESTREO</vt:lpstr>
      <vt:lpstr>SEGUNDO MUESTREO</vt:lpstr>
      <vt:lpstr>TABLA REGISTROS PESOS</vt:lpstr>
      <vt:lpstr>CRIT._ACEPTACIÓN_1</vt:lpstr>
      <vt:lpstr>CRIT._ACEPTACIÓN_2</vt:lpstr>
      <vt:lpstr>CRIT._ACEPTACIÓN_3</vt:lpstr>
      <vt:lpstr>CRIT._RECHAZO_1</vt:lpstr>
      <vt:lpstr>CRIT._RECHAZO_2</vt:lpstr>
      <vt:lpstr>CRIT._RECHAZO_3</vt:lpstr>
      <vt:lpstr>Error_max</vt:lpstr>
      <vt:lpstr>ERROR_MÁXIMO</vt:lpstr>
      <vt:lpstr>Qn</vt:lpstr>
      <vt:lpstr>Qn_1</vt:lpstr>
      <vt:lpstr>Qn_2</vt:lpstr>
      <vt:lpstr>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2026-07-21T09:12:08Z</cp:lastPrinted>
  <dcterms:created xsi:type="dcterms:W3CDTF">2025-04-15T08:25:45Z</dcterms:created>
  <dcterms:modified xsi:type="dcterms:W3CDTF">2026-07-21T10:13:48Z</dcterms:modified>
</cp:coreProperties>
</file>